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REALIZACE\Mrazov\"/>
    </mc:Choice>
  </mc:AlternateContent>
  <bookViews>
    <workbookView xWindow="0" yWindow="0" windowWidth="0" windowHeight="0"/>
  </bookViews>
  <sheets>
    <sheet name="Rekapitulace stavby" sheetId="1" r:id="rId1"/>
    <sheet name="SO 801 - Interakční prve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801 - Interakční prvek...'!$C$83:$L$148</definedName>
    <definedName name="_xlnm.Print_Area" localSheetId="1">'SO 801 - Interakční prvek...'!$C$4:$K$41,'SO 801 - Interakční prvek...'!$C$47:$K$65,'SO 801 - Interakční prvek...'!$C$71:$L$148</definedName>
    <definedName name="_xlnm.Print_Titles" localSheetId="1">'SO 801 - Interakční prvek...'!$83:$83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K39"/>
  <c r="K38"/>
  <c i="1" r="BA55"/>
  <c i="2" r="K37"/>
  <c i="1" r="AZ55"/>
  <c i="2" r="BI147"/>
  <c r="BH147"/>
  <c r="BG147"/>
  <c r="BF147"/>
  <c r="X147"/>
  <c r="V147"/>
  <c r="T147"/>
  <c r="P147"/>
  <c r="BI144"/>
  <c r="BH144"/>
  <c r="BG144"/>
  <c r="BF144"/>
  <c r="X144"/>
  <c r="V144"/>
  <c r="T144"/>
  <c r="P144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4"/>
  <c r="BH134"/>
  <c r="BG134"/>
  <c r="BF134"/>
  <c r="X134"/>
  <c r="V134"/>
  <c r="T134"/>
  <c r="P134"/>
  <c r="BI131"/>
  <c r="BH131"/>
  <c r="BG131"/>
  <c r="BF131"/>
  <c r="X131"/>
  <c r="V131"/>
  <c r="T131"/>
  <c r="P131"/>
  <c r="BI127"/>
  <c r="BH127"/>
  <c r="BG127"/>
  <c r="BF127"/>
  <c r="X127"/>
  <c r="V127"/>
  <c r="T127"/>
  <c r="P127"/>
  <c r="BI123"/>
  <c r="BH123"/>
  <c r="BG123"/>
  <c r="BF123"/>
  <c r="X123"/>
  <c r="V123"/>
  <c r="T123"/>
  <c r="P123"/>
  <c r="BI120"/>
  <c r="BH120"/>
  <c r="BG120"/>
  <c r="BF120"/>
  <c r="X120"/>
  <c r="V120"/>
  <c r="T120"/>
  <c r="P120"/>
  <c r="BI117"/>
  <c r="BH117"/>
  <c r="BG117"/>
  <c r="BF117"/>
  <c r="X117"/>
  <c r="V117"/>
  <c r="T117"/>
  <c r="P117"/>
  <c r="BI114"/>
  <c r="BH114"/>
  <c r="BG114"/>
  <c r="BF114"/>
  <c r="X114"/>
  <c r="V114"/>
  <c r="T114"/>
  <c r="P114"/>
  <c r="BI111"/>
  <c r="BH111"/>
  <c r="BG111"/>
  <c r="BF111"/>
  <c r="X111"/>
  <c r="V111"/>
  <c r="T111"/>
  <c r="P111"/>
  <c r="BI108"/>
  <c r="BH108"/>
  <c r="BG108"/>
  <c r="BF108"/>
  <c r="X108"/>
  <c r="V108"/>
  <c r="T108"/>
  <c r="P108"/>
  <c r="BI106"/>
  <c r="BH106"/>
  <c r="BG106"/>
  <c r="BF106"/>
  <c r="X106"/>
  <c r="V106"/>
  <c r="T106"/>
  <c r="P106"/>
  <c r="BI103"/>
  <c r="BH103"/>
  <c r="BG103"/>
  <c r="BF103"/>
  <c r="X103"/>
  <c r="V103"/>
  <c r="T103"/>
  <c r="P103"/>
  <c r="BI101"/>
  <c r="BH101"/>
  <c r="BG101"/>
  <c r="BF101"/>
  <c r="X101"/>
  <c r="V101"/>
  <c r="T101"/>
  <c r="P101"/>
  <c r="BI99"/>
  <c r="BH99"/>
  <c r="BG99"/>
  <c r="BF99"/>
  <c r="X99"/>
  <c r="V99"/>
  <c r="T99"/>
  <c r="P99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7"/>
  <c r="BH87"/>
  <c r="BG87"/>
  <c r="BF87"/>
  <c r="X87"/>
  <c r="V87"/>
  <c r="T87"/>
  <c r="P87"/>
  <c r="J81"/>
  <c r="J80"/>
  <c r="F80"/>
  <c r="F78"/>
  <c r="E76"/>
  <c r="J57"/>
  <c r="J56"/>
  <c r="F56"/>
  <c r="F54"/>
  <c r="E52"/>
  <c r="J18"/>
  <c r="E18"/>
  <c r="F57"/>
  <c r="J17"/>
  <c r="J12"/>
  <c r="J78"/>
  <c r="E7"/>
  <c r="E50"/>
  <c i="1" r="L50"/>
  <c r="AM50"/>
  <c r="AM49"/>
  <c r="L49"/>
  <c r="AM47"/>
  <c r="L47"/>
  <c r="L45"/>
  <c r="L44"/>
  <c i="2" r="R147"/>
  <c r="R117"/>
  <c r="BK108"/>
  <c r="Q134"/>
  <c r="R131"/>
  <c r="R111"/>
  <c r="Q87"/>
  <c r="K117"/>
  <c r="BE117"/>
  <c r="K101"/>
  <c r="BE101"/>
  <c r="Q114"/>
  <c r="Q127"/>
  <c r="R106"/>
  <c r="BK106"/>
  <c r="K97"/>
  <c r="BE97"/>
  <c r="Q131"/>
  <c r="BK94"/>
  <c r="Q120"/>
  <c r="BK120"/>
  <c r="R144"/>
  <c r="Q117"/>
  <c r="R91"/>
  <c r="Q106"/>
  <c r="R103"/>
  <c r="BK127"/>
  <c r="K123"/>
  <c r="BE123"/>
  <c r="R134"/>
  <c r="R97"/>
  <c r="Q97"/>
  <c r="BK137"/>
  <c r="BK140"/>
  <c r="Q144"/>
  <c r="R114"/>
  <c r="R137"/>
  <c r="Q91"/>
  <c r="BK111"/>
  <c r="R123"/>
  <c r="R99"/>
  <c r="R120"/>
  <c r="R101"/>
  <c r="BK144"/>
  <c r="Q140"/>
  <c r="Q108"/>
  <c r="Q103"/>
  <c r="Q94"/>
  <c r="BK91"/>
  <c r="BK103"/>
  <c r="Q111"/>
  <c r="K87"/>
  <c r="BE87"/>
  <c r="Q101"/>
  <c i="1" r="AU54"/>
  <c i="2" r="BK114"/>
  <c r="R140"/>
  <c r="R108"/>
  <c r="Q99"/>
  <c r="R87"/>
  <c r="BK99"/>
  <c r="Q147"/>
  <c r="R127"/>
  <c r="Q123"/>
  <c r="R94"/>
  <c r="BK147"/>
  <c r="K134"/>
  <c r="BE134"/>
  <c r="Q137"/>
  <c r="BK131"/>
  <c l="1" r="T86"/>
  <c r="Q86"/>
  <c r="I63"/>
  <c r="V143"/>
  <c r="V86"/>
  <c r="V85"/>
  <c r="V84"/>
  <c r="R86"/>
  <c r="J63"/>
  <c r="T143"/>
  <c r="X143"/>
  <c r="Q143"/>
  <c r="I64"/>
  <c r="X86"/>
  <c r="X85"/>
  <c r="X84"/>
  <c r="BK143"/>
  <c r="K143"/>
  <c r="K64"/>
  <c r="R143"/>
  <c r="J64"/>
  <c r="J54"/>
  <c r="E74"/>
  <c r="F81"/>
  <c r="BK123"/>
  <c r="K36"/>
  <c i="1" r="AY55"/>
  <c i="2" r="K91"/>
  <c r="BE91"/>
  <c r="BK97"/>
  <c r="K127"/>
  <c r="BE127"/>
  <c r="F36"/>
  <c i="1" r="BC55"/>
  <c r="BC54"/>
  <c r="W30"/>
  <c i="2" r="K108"/>
  <c r="BE108"/>
  <c r="K114"/>
  <c r="BE114"/>
  <c r="BK134"/>
  <c r="K106"/>
  <c r="BE106"/>
  <c r="K131"/>
  <c r="BE131"/>
  <c r="K137"/>
  <c r="BE137"/>
  <c r="BK101"/>
  <c r="F39"/>
  <c i="1" r="BF55"/>
  <c r="BF54"/>
  <c r="W33"/>
  <c i="2" r="K140"/>
  <c r="BE140"/>
  <c r="K99"/>
  <c r="BE99"/>
  <c r="F37"/>
  <c i="1" r="BD55"/>
  <c r="BD54"/>
  <c r="W31"/>
  <c i="2" r="K120"/>
  <c r="BE120"/>
  <c r="K147"/>
  <c r="BE147"/>
  <c r="K94"/>
  <c r="BE94"/>
  <c r="BK117"/>
  <c r="K111"/>
  <c r="BE111"/>
  <c r="F38"/>
  <c i="1" r="BE55"/>
  <c r="BE54"/>
  <c r="W32"/>
  <c i="2" r="BK87"/>
  <c r="K103"/>
  <c r="BE103"/>
  <c r="K144"/>
  <c r="BE144"/>
  <c l="1" r="T85"/>
  <c r="T84"/>
  <c i="1" r="AW55"/>
  <c i="2" r="Q85"/>
  <c r="I62"/>
  <c r="R85"/>
  <c r="R84"/>
  <c r="J61"/>
  <c r="K31"/>
  <c i="1" r="AT55"/>
  <c i="2" r="BK86"/>
  <c r="K86"/>
  <c r="K63"/>
  <c i="1" r="AZ54"/>
  <c r="AW54"/>
  <c r="AY54"/>
  <c r="AK30"/>
  <c r="BA54"/>
  <c i="2" r="F35"/>
  <c i="1" r="BB55"/>
  <c r="BB54"/>
  <c r="W29"/>
  <c r="AT54"/>
  <c i="2" r="K35"/>
  <c i="1" r="AX55"/>
  <c r="AV55"/>
  <c i="2" l="1" r="J62"/>
  <c r="Q84"/>
  <c r="I61"/>
  <c r="K30"/>
  <c i="1" r="AS55"/>
  <c i="2" r="BK85"/>
  <c r="BK84"/>
  <c r="K84"/>
  <c r="K32"/>
  <c i="1" r="AG55"/>
  <c r="AG54"/>
  <c r="AK26"/>
  <c r="AS54"/>
  <c r="AX54"/>
  <c r="AK29"/>
  <c r="AK35"/>
  <c i="2" l="1" r="K41"/>
  <c r="K85"/>
  <c r="K62"/>
  <c r="K61"/>
  <c i="1" r="AN55"/>
  <c r="AV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<sst xmlns="http://schemas.openxmlformats.org/spreadsheetml/2006/main">
  <si>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</si>
  <si>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</si>
  <si>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</si>
  <si>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</si>
  <si>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</si>
  <si>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</si>
  <si>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{4b7404fd-6697-48cf-be3c-30e17ecad525}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</si>
  <si>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</si>
  <si>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</si>
  <si>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</si>
  <si>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</si>
  <si>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</si>
  <si>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</si>
  <si>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</si>
  <si>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</si>
  <si>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78/2023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</si>
  <si>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</si>
  <si>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</si>
  <si>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Interakční prvek</t>
  </si>
  <si>
    <t>KSO:</t>
  </si>
  <si>
    <t/>
  </si>
  <si>
    <t>CC-CZ:</t>
  </si>
  <si>
    <t>Místo:</t>
  </si>
  <si>
    <t xml:space="preserve"> </t>
  </si>
  <si>
    <t>Datum:</t>
  </si>
  <si>
    <t>12.8.2024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</si>
  <si>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</si>
  <si>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</si>
  <si>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</si>
  <si>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</si>
  <si>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</si>
  <si>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</si>
  <si>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</si>
  <si>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</si>
  <si>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</si>
  <si>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</si>
  <si>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</si>
  <si>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</si>
  <si>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</si>
  <si>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</si>
  <si>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</si>
  <si>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</si>
  <si>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</si>
  <si>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</si>
  <si>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</si>
  <si>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</si>
  <si>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</si>
  <si>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</si>
  <si>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</si>
  <si>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</si>
  <si>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</si>
  <si>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</si>
  <si>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</si>
  <si>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</si>
  <si>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</si>
  <si>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</si>
  <si>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</si>
  <si>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</si>
  <si>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</si>
  <si>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</si>
  <si>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</si>
  <si>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</si>
  <si>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</si>
  <si>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</si>
  <si>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</si>
  <si>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</si>
  <si>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</si>
  <si>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</si>
  <si>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</si>
  <si>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</si>
  <si>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</si>
  <si>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</si>
  <si>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</si>
  <si>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</si>
  <si>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</si>
  <si>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</si>
  <si>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801</t>
  </si>
  <si>
    <t>Interakční prvek IP1</t>
  </si>
  <si>
    <t>STA</t>
  </si>
  <si>
    <t>1</t>
  </si>
  <si>
    <t>{ea4acefd-5f64-4c76-9c9c-18e5ed7a88bc}</t>
  </si>
  <si>
    <t>2</t>
  </si>
  <si>
    <t>KRYCÍ LIST SOUPISU PRACÍ</t>
  </si>
  <si>
    <t>Objekt:</t>
  </si>
  <si>
    <t>SO 801 - Interakční prvek IP1</t>
  </si>
  <si>
    <t>k. ú. Mrázov</t>
  </si>
  <si>
    <t>01312774</t>
  </si>
  <si>
    <t xml:space="preserve">ČR – SPÚ, KPÚ Pobočka Cheb, Chebská 48/73, 360 06 </t>
  </si>
  <si>
    <t>40527514</t>
  </si>
  <si>
    <t>GEOREAL spol. s r.o., Hálkova 12, 301 00 Plzeň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</si>
  <si>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</si>
  <si>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</si>
  <si>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</si>
  <si>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</si>
  <si>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</si>
  <si>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</si>
  <si>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</si>
  <si>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</si>
  <si>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</si>
  <si>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</si>
  <si>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8 - Trubní vedení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</si>
  <si>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</si>
  <si>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</si>
  <si>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</si>
  <si>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</si>
  <si>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</si>
  <si>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</si>
  <si>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</si>
  <si>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</si>
  <si>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</si>
  <si>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</si>
  <si>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</si>
  <si>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</si>
  <si>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</si>
  <si>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</si>
  <si>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</si>
  <si>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</si>
  <si>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</si>
  <si>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</si>
  <si>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</si>
  <si>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</si>
  <si>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</si>
  <si>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</si>
  <si>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</si>
  <si>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</si>
  <si>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</si>
  <si>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CS ÚRS 2024 01</t>
  </si>
  <si>
    <t>4</t>
  </si>
  <si>
    <t>29222390</t>
  </si>
  <si>
    <t>PP</t>
  </si>
  <si>
    <t>Sejmutí ornice strojně při souvislé ploše do 100 m2, tl. vrstvy do 200 mm</t>
  </si>
  <si>
    <t>Online PSC</t>
  </si>
  <si>
    <t>https://podminky.urs.cz/item/CS_URS_2024_01/121151103</t>
  </si>
  <si>
    <t>VV</t>
  </si>
  <si>
    <t>53*0,2*0,2*3,142</t>
  </si>
  <si>
    <t>183151111</t>
  </si>
  <si>
    <t>Hloubení jam pro výsadbu dřevin strojně v rovině nebo ve svahu do 1:5 obj jamky do 0,2 m3</t>
  </si>
  <si>
    <t>kus</t>
  </si>
  <si>
    <t>-153658862</t>
  </si>
  <si>
    <t>Hloubení jam pro výsadbu dřevin strojně v rovině nebo ve svahu do 1:5, objem do 0,20 m3</t>
  </si>
  <si>
    <t>https://podminky.urs.cz/item/CS_URS_2024_01/183151111</t>
  </si>
  <si>
    <t>3</t>
  </si>
  <si>
    <t>184102115</t>
  </si>
  <si>
    <t>Výsadba dřeviny s balem D přes 0,5 do 0,6 m do jamky se zalitím v rovině a svahu do 1:5</t>
  </si>
  <si>
    <t>1189501231</t>
  </si>
  <si>
    <t>Výsadba dřeviny s balem do předem vyhloubené jamky se zalitím v rovině nebo na svahu do 1:5, při průměru balu přes 500 do 600 mm</t>
  </si>
  <si>
    <t>https://podminky.urs.cz/item/CS_URS_2024_01/184102115</t>
  </si>
  <si>
    <t>M</t>
  </si>
  <si>
    <t>RMAT0003</t>
  </si>
  <si>
    <t>třešeň 180-220 cm</t>
  </si>
  <si>
    <t>8</t>
  </si>
  <si>
    <t>-533247983</t>
  </si>
  <si>
    <t>5</t>
  </si>
  <si>
    <t>RMAT0002</t>
  </si>
  <si>
    <t>slivoň 180-220 cm</t>
  </si>
  <si>
    <t>-1574396964</t>
  </si>
  <si>
    <t>6</t>
  </si>
  <si>
    <t>RMAT0001</t>
  </si>
  <si>
    <t>jabloň 180-220 cm</t>
  </si>
  <si>
    <t>-1879862024</t>
  </si>
  <si>
    <t>23</t>
  </si>
  <si>
    <t>10321100</t>
  </si>
  <si>
    <t>zahradní substrát pro výsadbu VL</t>
  </si>
  <si>
    <t>m3</t>
  </si>
  <si>
    <t>-318607061</t>
  </si>
  <si>
    <t>53*(0,2*0,2*3,14)*0,6</t>
  </si>
  <si>
    <t>7</t>
  </si>
  <si>
    <t>184215133.R</t>
  </si>
  <si>
    <t>Ukotvení kmene dřevin v rovině nebo na svahu do 1:5 třemi kůly D do 0,1 m dl přes 2 do 3 m</t>
  </si>
  <si>
    <t>-82430823</t>
  </si>
  <si>
    <t>Ukotvení dřeviny kůly v rovině nebo na svahu do 1:5 třemi kůly, délky přes 2 do 3 m, včetně spojení půlenou kulatinou a uchycení ke kůlu vázací jutovou páskou ve dvou výškových úrovních</t>
  </si>
  <si>
    <t>60591320.R</t>
  </si>
  <si>
    <t>kulatina odkorněná D 7-15cm</t>
  </si>
  <si>
    <t>m</t>
  </si>
  <si>
    <t>1499598781</t>
  </si>
  <si>
    <t>půlená kulatina odkorněná D 5-7cm</t>
  </si>
  <si>
    <t>"0,9 m na 1 dřevinu" 0,9*53 "ks"</t>
  </si>
  <si>
    <t>9</t>
  </si>
  <si>
    <t>60591257</t>
  </si>
  <si>
    <t>kůl vyvazovací dřevěný impregnovaný D 8cm dl 3m</t>
  </si>
  <si>
    <t>82819277</t>
  </si>
  <si>
    <t>53*3</t>
  </si>
  <si>
    <t>10</t>
  </si>
  <si>
    <t>184215412</t>
  </si>
  <si>
    <t>Zhotovení závlahové mísy dřevin D přes 0,5 do 1,0 m v rovině nebo na svahu do 1:5</t>
  </si>
  <si>
    <t>420554170</t>
  </si>
  <si>
    <t>Zhotovení závlahové mísy u solitérních dřevin v rovině nebo na svahu do 1:5, o průměru mísy přes 0,5 do 1 m</t>
  </si>
  <si>
    <t>https://podminky.urs.cz/item/CS_URS_2024_01/184215412</t>
  </si>
  <si>
    <t>11</t>
  </si>
  <si>
    <t>184813121</t>
  </si>
  <si>
    <t>Ochrana dřevin před okusem ručně pletivem v rovině a svahu do 1:5</t>
  </si>
  <si>
    <t>-1908621087</t>
  </si>
  <si>
    <t>Ochrana dřevin před okusem zvěří ručně v rovině nebo ve svahu do 1:5, pletivem, výšky do 2 m</t>
  </si>
  <si>
    <t>https://podminky.urs.cz/item/CS_URS_2024_01/184813121</t>
  </si>
  <si>
    <t>184816111</t>
  </si>
  <si>
    <t>Hnojení sazenic průmyslovými hnojivy do 0,25 kg k jedné sazenici</t>
  </si>
  <si>
    <t>353373011</t>
  </si>
  <si>
    <t>Hnojení sazenic průmyslovými hnojivy v množství do 0,25 kg k jedné sazenici</t>
  </si>
  <si>
    <t>https://podminky.urs.cz/item/CS_URS_2024_01/184816111</t>
  </si>
  <si>
    <t>13</t>
  </si>
  <si>
    <t>25191155</t>
  </si>
  <si>
    <t>hnojivo průmyslové</t>
  </si>
  <si>
    <t>kg</t>
  </si>
  <si>
    <t>379924896</t>
  </si>
  <si>
    <t>P</t>
  </si>
  <si>
    <t>Poznámka k položce:_x000d_
0,1 kg na sazenici</t>
  </si>
  <si>
    <t>53*0,1</t>
  </si>
  <si>
    <t>14</t>
  </si>
  <si>
    <t>184911421</t>
  </si>
  <si>
    <t>Mulčování rostlin kůrou tl do 0,1 m v rovině a svahu do 1:5</t>
  </si>
  <si>
    <t>233315974</t>
  </si>
  <si>
    <t>Mulčování vysazených rostlin mulčovací kůrou, tl. do 100 mm v rovině nebo na svahu do 1:5</t>
  </si>
  <si>
    <t>https://podminky.urs.cz/item/CS_URS_2024_01/184911421</t>
  </si>
  <si>
    <t>53*0,5*0,5*3,142</t>
  </si>
  <si>
    <t>15</t>
  </si>
  <si>
    <t>10391100</t>
  </si>
  <si>
    <t>kůra mulčovací VL</t>
  </si>
  <si>
    <t>-1579797995</t>
  </si>
  <si>
    <t>41,632*0,1 'Přepočtené koeficientem množství</t>
  </si>
  <si>
    <t>16</t>
  </si>
  <si>
    <t>185804311</t>
  </si>
  <si>
    <t>Zalití rostlin vodou plocha do 20 m2</t>
  </si>
  <si>
    <t>1893938095</t>
  </si>
  <si>
    <t>Zalití rostlin vodou plochy záhonů jednotlivě do 20 m2</t>
  </si>
  <si>
    <t>https://podminky.urs.cz/item/CS_URS_2024_01/185804311</t>
  </si>
  <si>
    <t>17</t>
  </si>
  <si>
    <t>185851121</t>
  </si>
  <si>
    <t>Dovoz vody pro zálivku rostlin za vzdálenost do 1000 m</t>
  </si>
  <si>
    <t>1389944300</t>
  </si>
  <si>
    <t>Dovoz vody pro zálivku rostlin na vzdálenost do 1000 m</t>
  </si>
  <si>
    <t>https://podminky.urs.cz/item/CS_URS_2024_01/185851121</t>
  </si>
  <si>
    <t>18</t>
  </si>
  <si>
    <t>hydrogel</t>
  </si>
  <si>
    <t>1627768822</t>
  </si>
  <si>
    <t>Přimísení hydrogelu a promíchání se zeminou (D+M)</t>
  </si>
  <si>
    <t>53*0,12</t>
  </si>
  <si>
    <t>Trubní vedení</t>
  </si>
  <si>
    <t>19</t>
  </si>
  <si>
    <t>899922811</t>
  </si>
  <si>
    <t>Osazení závlahového vodního vaku ke dřevině</t>
  </si>
  <si>
    <t>1361353435</t>
  </si>
  <si>
    <t>Osazení závlahy ke dřevině vodního vaku</t>
  </si>
  <si>
    <t>https://podminky.urs.cz/item/CS_URS_2024_01/899922811</t>
  </si>
  <si>
    <t>20</t>
  </si>
  <si>
    <t>28382001.R</t>
  </si>
  <si>
    <t>vak zavlažovací PE 75l</t>
  </si>
  <si>
    <t>360847592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</si>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</sst>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0" fillId="0" borderId="13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03" TargetMode="External" /><Relationship Id="rId2" Type="http://schemas.openxmlformats.org/officeDocument/2006/relationships/hyperlink" Target="https://podminky.urs.cz/item/CS_URS_2024_01/183151111" TargetMode="External" /><Relationship Id="rId3" Type="http://schemas.openxmlformats.org/officeDocument/2006/relationships/hyperlink" Target="https://podminky.urs.cz/item/CS_URS_2024_01/184102115" TargetMode="External" /><Relationship Id="rId4" Type="http://schemas.openxmlformats.org/officeDocument/2006/relationships/hyperlink" Target="https://podminky.urs.cz/item/CS_URS_2024_01/184215412" TargetMode="External" /><Relationship Id="rId5" Type="http://schemas.openxmlformats.org/officeDocument/2006/relationships/hyperlink" Target="https://podminky.urs.cz/item/CS_URS_2024_01/184813121" TargetMode="External" /><Relationship Id="rId6" Type="http://schemas.openxmlformats.org/officeDocument/2006/relationships/hyperlink" Target="https://podminky.urs.cz/item/CS_URS_2024_01/184816111" TargetMode="External" /><Relationship Id="rId7" Type="http://schemas.openxmlformats.org/officeDocument/2006/relationships/hyperlink" Target="https://podminky.urs.cz/item/CS_URS_2024_01/184911421" TargetMode="External" /><Relationship Id="rId8" Type="http://schemas.openxmlformats.org/officeDocument/2006/relationships/hyperlink" Target="https://podminky.urs.cz/item/CS_URS_2024_01/185804311" TargetMode="External" /><Relationship Id="rId9" Type="http://schemas.openxmlformats.org/officeDocument/2006/relationships/hyperlink" Target="https://podminky.urs.cz/item/CS_URS_2024_01/185851121" TargetMode="External" /><Relationship Id="rId10" Type="http://schemas.openxmlformats.org/officeDocument/2006/relationships/hyperlink" Target="https://podminky.urs.cz/item/CS_URS_2024_01/899922811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20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20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30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20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23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20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20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20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ROUND(AX54,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ROUND(AY54,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G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G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G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G43" s="38"/>
    </row>
    <row r="44" s="4" customFormat="1" ht="12" customHeight="1">
      <c r="A44" s="4"/>
      <c r="B44" s="63"/>
      <c r="C44" s="32" t="s">
        <v>14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78/2023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G44" s="4"/>
    </row>
    <row r="45" s="5" customFormat="1" ht="36.96" customHeight="1">
      <c r="A45" s="5"/>
      <c r="B45" s="66"/>
      <c r="C45" s="67" t="s">
        <v>17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Interakční prvek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G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G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12.8.2024</v>
      </c>
      <c r="AN47" s="72"/>
      <c r="AO47" s="40"/>
      <c r="AP47" s="40"/>
      <c r="AQ47" s="40"/>
      <c r="AR47" s="44"/>
      <c r="BG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G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7"/>
      <c r="BG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  <c r="BG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5"/>
      <c r="BG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3" t="s">
        <v>66</v>
      </c>
      <c r="BE52" s="93" t="s">
        <v>67</v>
      </c>
      <c r="BF52" s="94" t="s">
        <v>68</v>
      </c>
      <c r="BG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7"/>
      <c r="BG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SUM(AG54,AV54)</f>
        <v>0</v>
      </c>
      <c r="AO54" s="102"/>
      <c r="AP54" s="102"/>
      <c r="AQ54" s="103" t="s">
        <v>20</v>
      </c>
      <c r="AR54" s="104"/>
      <c r="AS54" s="105">
        <f>ROUND(AS55,2)</f>
        <v>0</v>
      </c>
      <c r="AT54" s="106">
        <f>ROUND(AT55,2)</f>
        <v>0</v>
      </c>
      <c r="AU54" s="107">
        <f>ROUND(AU55,2)</f>
        <v>0</v>
      </c>
      <c r="AV54" s="107">
        <f>ROUND(SUM(AX54:AY54),2)</f>
        <v>0</v>
      </c>
      <c r="AW54" s="108">
        <f>ROUND(AW55,5)</f>
        <v>0</v>
      </c>
      <c r="AX54" s="107">
        <f>ROUND(BB54*L29,2)</f>
        <v>0</v>
      </c>
      <c r="AY54" s="107">
        <f>ROUND(BC54*L30,2)</f>
        <v>0</v>
      </c>
      <c r="AZ54" s="107">
        <f>ROUND(BD54*L29,2)</f>
        <v>0</v>
      </c>
      <c r="BA54" s="107">
        <f>ROUND(BE54*L30,2)</f>
        <v>0</v>
      </c>
      <c r="BB54" s="107">
        <f>ROUND(BB55,2)</f>
        <v>0</v>
      </c>
      <c r="BC54" s="107">
        <f>ROUND(BC55,2)</f>
        <v>0</v>
      </c>
      <c r="BD54" s="107">
        <f>ROUND(BD55,2)</f>
        <v>0</v>
      </c>
      <c r="BE54" s="107">
        <f>ROUND(BE55,2)</f>
        <v>0</v>
      </c>
      <c r="BF54" s="109">
        <f>ROUND(BF55,2)</f>
        <v>0</v>
      </c>
      <c r="BG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6</v>
      </c>
      <c r="BX54" s="110" t="s">
        <v>74</v>
      </c>
      <c r="CL54" s="110" t="s">
        <v>20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801 - Interakční prvek...'!K32</f>
        <v>0</v>
      </c>
      <c r="AH55" s="116"/>
      <c r="AI55" s="116"/>
      <c r="AJ55" s="116"/>
      <c r="AK55" s="116"/>
      <c r="AL55" s="116"/>
      <c r="AM55" s="116"/>
      <c r="AN55" s="117">
        <f>SUM(AG55,AV55)</f>
        <v>0</v>
      </c>
      <c r="AO55" s="116"/>
      <c r="AP55" s="116"/>
      <c r="AQ55" s="118" t="s">
        <v>78</v>
      </c>
      <c r="AR55" s="119"/>
      <c r="AS55" s="120">
        <f>'SO 801 - Interakční prvek...'!K30</f>
        <v>0</v>
      </c>
      <c r="AT55" s="121">
        <f>'SO 801 - Interakční prvek...'!K31</f>
        <v>0</v>
      </c>
      <c r="AU55" s="121">
        <v>0</v>
      </c>
      <c r="AV55" s="121">
        <f>ROUND(SUM(AX55:AY55),2)</f>
        <v>0</v>
      </c>
      <c r="AW55" s="122">
        <f>'SO 801 - Interakční prvek...'!T84</f>
        <v>0</v>
      </c>
      <c r="AX55" s="121">
        <f>'SO 801 - Interakční prvek...'!K35</f>
        <v>0</v>
      </c>
      <c r="AY55" s="121">
        <f>'SO 801 - Interakční prvek...'!K36</f>
        <v>0</v>
      </c>
      <c r="AZ55" s="121">
        <f>'SO 801 - Interakční prvek...'!K37</f>
        <v>0</v>
      </c>
      <c r="BA55" s="121">
        <f>'SO 801 - Interakční prvek...'!K38</f>
        <v>0</v>
      </c>
      <c r="BB55" s="121">
        <f>'SO 801 - Interakční prvek...'!F35</f>
        <v>0</v>
      </c>
      <c r="BC55" s="121">
        <f>'SO 801 - Interakční prvek...'!F36</f>
        <v>0</v>
      </c>
      <c r="BD55" s="121">
        <f>'SO 801 - Interakční prvek...'!F37</f>
        <v>0</v>
      </c>
      <c r="BE55" s="121">
        <f>'SO 801 - Interakční prvek...'!F38</f>
        <v>0</v>
      </c>
      <c r="BF55" s="123">
        <f>'SO 801 - Interakční prvek...'!F39</f>
        <v>0</v>
      </c>
      <c r="BG55" s="7"/>
      <c r="BT55" s="124" t="s">
        <v>79</v>
      </c>
      <c r="BV55" s="124" t="s">
        <v>73</v>
      </c>
      <c r="BW55" s="124" t="s">
        <v>80</v>
      </c>
      <c r="BX55" s="124" t="s">
        <v>6</v>
      </c>
      <c r="CL55" s="124" t="s">
        <v>20</v>
      </c>
      <c r="CM55" s="124" t="s">
        <v>81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</row>
  </sheetData>
  <sheetProtection sheet="1" formatColumns="0" formatRows="0" objects="1" scenarios="1" spinCount="100000" saltValue="md0CR+JEYIuE/nqRSTywX9qlHAmn9QUR9Aq+9bW8PaUbL5zoKs0yg0WUdp+nfktiJFJAD2A2C+TccfUeRkorxg==" hashValue="35OAozifSQZyiacyRR3RXsmYsAQ9xieMxa/vwyaD/sYOwf8Q5QhJJUPjjdfYpkoUy2SkzUf8DeixBgW8Zjv59w==" algorithmName="SHA-512" password="CC35"/>
  <mergeCells count="42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</mergeCells>
  <hyperlinks>
    <hyperlink ref="A55" location="'SO 801 - Interakční prve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20"/>
      <c r="AT3" s="17" t="s">
        <v>81</v>
      </c>
    </row>
    <row r="4" s="1" customFormat="1" ht="24.96" customHeight="1">
      <c r="B4" s="20"/>
      <c r="D4" s="127" t="s">
        <v>82</v>
      </c>
      <c r="M4" s="20"/>
      <c r="N4" s="128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29" t="s">
        <v>17</v>
      </c>
      <c r="M6" s="20"/>
    </row>
    <row r="7" s="1" customFormat="1" ht="16.5" customHeight="1">
      <c r="B7" s="20"/>
      <c r="E7" s="130" t="str">
        <f>'Rekapitulace stavby'!K6</f>
        <v>Interakční prvek</v>
      </c>
      <c r="F7" s="129"/>
      <c r="G7" s="129"/>
      <c r="H7" s="129"/>
      <c r="M7" s="20"/>
    </row>
    <row r="8" s="2" customFormat="1" ht="12" customHeight="1">
      <c r="A8" s="38"/>
      <c r="B8" s="44"/>
      <c r="C8" s="38"/>
      <c r="D8" s="129" t="s">
        <v>83</v>
      </c>
      <c r="E8" s="38"/>
      <c r="F8" s="38"/>
      <c r="G8" s="38"/>
      <c r="H8" s="38"/>
      <c r="I8" s="38"/>
      <c r="J8" s="38"/>
      <c r="K8" s="38"/>
      <c r="L8" s="38"/>
      <c r="M8" s="131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2" t="s">
        <v>84</v>
      </c>
      <c r="F9" s="38"/>
      <c r="G9" s="38"/>
      <c r="H9" s="38"/>
      <c r="I9" s="38"/>
      <c r="J9" s="38"/>
      <c r="K9" s="38"/>
      <c r="L9" s="38"/>
      <c r="M9" s="131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1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29" t="s">
        <v>19</v>
      </c>
      <c r="E11" s="38"/>
      <c r="F11" s="133" t="s">
        <v>20</v>
      </c>
      <c r="G11" s="38"/>
      <c r="H11" s="38"/>
      <c r="I11" s="129" t="s">
        <v>21</v>
      </c>
      <c r="J11" s="133" t="s">
        <v>20</v>
      </c>
      <c r="K11" s="38"/>
      <c r="L11" s="38"/>
      <c r="M11" s="131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9" t="s">
        <v>22</v>
      </c>
      <c r="E12" s="38"/>
      <c r="F12" s="133" t="s">
        <v>85</v>
      </c>
      <c r="G12" s="38"/>
      <c r="H12" s="38"/>
      <c r="I12" s="129" t="s">
        <v>24</v>
      </c>
      <c r="J12" s="134" t="str">
        <f>'Rekapitulace stavby'!AN8</f>
        <v>12.8.2024</v>
      </c>
      <c r="K12" s="38"/>
      <c r="L12" s="38"/>
      <c r="M12" s="131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1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29" t="s">
        <v>26</v>
      </c>
      <c r="E14" s="38"/>
      <c r="F14" s="38"/>
      <c r="G14" s="38"/>
      <c r="H14" s="38"/>
      <c r="I14" s="129" t="s">
        <v>27</v>
      </c>
      <c r="J14" s="133" t="s">
        <v>86</v>
      </c>
      <c r="K14" s="38"/>
      <c r="L14" s="38"/>
      <c r="M14" s="131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87</v>
      </c>
      <c r="F15" s="38"/>
      <c r="G15" s="38"/>
      <c r="H15" s="38"/>
      <c r="I15" s="129" t="s">
        <v>28</v>
      </c>
      <c r="J15" s="133" t="s">
        <v>20</v>
      </c>
      <c r="K15" s="38"/>
      <c r="L15" s="38"/>
      <c r="M15" s="131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1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29" t="s">
        <v>29</v>
      </c>
      <c r="E17" s="38"/>
      <c r="F17" s="38"/>
      <c r="G17" s="38"/>
      <c r="H17" s="38"/>
      <c r="I17" s="129" t="s">
        <v>27</v>
      </c>
      <c r="J17" s="33" t="str">
        <f>'Rekapitulace stavby'!AN13</f>
        <v>Vyplň údaj</v>
      </c>
      <c r="K17" s="38"/>
      <c r="L17" s="38"/>
      <c r="M17" s="131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29" t="s">
        <v>28</v>
      </c>
      <c r="J18" s="33" t="str">
        <f>'Rekapitulace stavby'!AN14</f>
        <v>Vyplň údaj</v>
      </c>
      <c r="K18" s="38"/>
      <c r="L18" s="38"/>
      <c r="M18" s="131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1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29" t="s">
        <v>31</v>
      </c>
      <c r="E20" s="38"/>
      <c r="F20" s="38"/>
      <c r="G20" s="38"/>
      <c r="H20" s="38"/>
      <c r="I20" s="129" t="s">
        <v>27</v>
      </c>
      <c r="J20" s="133" t="s">
        <v>88</v>
      </c>
      <c r="K20" s="38"/>
      <c r="L20" s="38"/>
      <c r="M20" s="131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89</v>
      </c>
      <c r="F21" s="38"/>
      <c r="G21" s="38"/>
      <c r="H21" s="38"/>
      <c r="I21" s="129" t="s">
        <v>28</v>
      </c>
      <c r="J21" s="133" t="s">
        <v>20</v>
      </c>
      <c r="K21" s="38"/>
      <c r="L21" s="38"/>
      <c r="M21" s="131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1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29" t="s">
        <v>32</v>
      </c>
      <c r="E23" s="38"/>
      <c r="F23" s="38"/>
      <c r="G23" s="38"/>
      <c r="H23" s="38"/>
      <c r="I23" s="129" t="s">
        <v>27</v>
      </c>
      <c r="J23" s="133" t="s">
        <v>88</v>
      </c>
      <c r="K23" s="38"/>
      <c r="L23" s="38"/>
      <c r="M23" s="131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89</v>
      </c>
      <c r="F24" s="38"/>
      <c r="G24" s="38"/>
      <c r="H24" s="38"/>
      <c r="I24" s="129" t="s">
        <v>28</v>
      </c>
      <c r="J24" s="133" t="s">
        <v>20</v>
      </c>
      <c r="K24" s="38"/>
      <c r="L24" s="38"/>
      <c r="M24" s="131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1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29" t="s">
        <v>33</v>
      </c>
      <c r="E26" s="38"/>
      <c r="F26" s="38"/>
      <c r="G26" s="38"/>
      <c r="H26" s="38"/>
      <c r="I26" s="38"/>
      <c r="J26" s="38"/>
      <c r="K26" s="38"/>
      <c r="L26" s="38"/>
      <c r="M26" s="131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5"/>
      <c r="B27" s="136"/>
      <c r="C27" s="135"/>
      <c r="D27" s="135"/>
      <c r="E27" s="137" t="s">
        <v>20</v>
      </c>
      <c r="F27" s="137"/>
      <c r="G27" s="137"/>
      <c r="H27" s="137"/>
      <c r="I27" s="135"/>
      <c r="J27" s="135"/>
      <c r="K27" s="135"/>
      <c r="L27" s="135"/>
      <c r="M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1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9"/>
      <c r="E29" s="139"/>
      <c r="F29" s="139"/>
      <c r="G29" s="139"/>
      <c r="H29" s="139"/>
      <c r="I29" s="139"/>
      <c r="J29" s="139"/>
      <c r="K29" s="139"/>
      <c r="L29" s="139"/>
      <c r="M29" s="131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29" t="s">
        <v>90</v>
      </c>
      <c r="F30" s="38"/>
      <c r="G30" s="38"/>
      <c r="H30" s="38"/>
      <c r="I30" s="38"/>
      <c r="J30" s="38"/>
      <c r="K30" s="140">
        <f>I61</f>
        <v>0</v>
      </c>
      <c r="L30" s="38"/>
      <c r="M30" s="131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29" t="s">
        <v>91</v>
      </c>
      <c r="F31" s="38"/>
      <c r="G31" s="38"/>
      <c r="H31" s="38"/>
      <c r="I31" s="38"/>
      <c r="J31" s="38"/>
      <c r="K31" s="140">
        <f>J61</f>
        <v>0</v>
      </c>
      <c r="L31" s="38"/>
      <c r="M31" s="131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1" t="s">
        <v>35</v>
      </c>
      <c r="E32" s="38"/>
      <c r="F32" s="38"/>
      <c r="G32" s="38"/>
      <c r="H32" s="38"/>
      <c r="I32" s="38"/>
      <c r="J32" s="38"/>
      <c r="K32" s="142">
        <f>ROUND(K84, 2)</f>
        <v>0</v>
      </c>
      <c r="L32" s="38"/>
      <c r="M32" s="131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39"/>
      <c r="E33" s="139"/>
      <c r="F33" s="139"/>
      <c r="G33" s="139"/>
      <c r="H33" s="139"/>
      <c r="I33" s="139"/>
      <c r="J33" s="139"/>
      <c r="K33" s="139"/>
      <c r="L33" s="139"/>
      <c r="M33" s="131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3" t="s">
        <v>37</v>
      </c>
      <c r="G34" s="38"/>
      <c r="H34" s="38"/>
      <c r="I34" s="143" t="s">
        <v>36</v>
      </c>
      <c r="J34" s="38"/>
      <c r="K34" s="143" t="s">
        <v>38</v>
      </c>
      <c r="L34" s="38"/>
      <c r="M34" s="131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4" t="s">
        <v>39</v>
      </c>
      <c r="E35" s="129" t="s">
        <v>40</v>
      </c>
      <c r="F35" s="140">
        <f>ROUND((SUM(BE84:BE148)),  2)</f>
        <v>0</v>
      </c>
      <c r="G35" s="38"/>
      <c r="H35" s="38"/>
      <c r="I35" s="145">
        <v>0.20999999999999999</v>
      </c>
      <c r="J35" s="38"/>
      <c r="K35" s="140">
        <f>ROUND(((SUM(BE84:BE148))*I35),  2)</f>
        <v>0</v>
      </c>
      <c r="L35" s="38"/>
      <c r="M35" s="131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29" t="s">
        <v>41</v>
      </c>
      <c r="F36" s="140">
        <f>ROUND((SUM(BF84:BF148)),  2)</f>
        <v>0</v>
      </c>
      <c r="G36" s="38"/>
      <c r="H36" s="38"/>
      <c r="I36" s="145">
        <v>0.12</v>
      </c>
      <c r="J36" s="38"/>
      <c r="K36" s="140">
        <f>ROUND(((SUM(BF84:BF148))*I36),  2)</f>
        <v>0</v>
      </c>
      <c r="L36" s="38"/>
      <c r="M36" s="131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9" t="s">
        <v>42</v>
      </c>
      <c r="F37" s="140">
        <f>ROUND((SUM(BG84:BG148)),  2)</f>
        <v>0</v>
      </c>
      <c r="G37" s="38"/>
      <c r="H37" s="38"/>
      <c r="I37" s="145">
        <v>0.20999999999999999</v>
      </c>
      <c r="J37" s="38"/>
      <c r="K37" s="140">
        <f>0</f>
        <v>0</v>
      </c>
      <c r="L37" s="38"/>
      <c r="M37" s="131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29" t="s">
        <v>43</v>
      </c>
      <c r="F38" s="140">
        <f>ROUND((SUM(BH84:BH148)),  2)</f>
        <v>0</v>
      </c>
      <c r="G38" s="38"/>
      <c r="H38" s="38"/>
      <c r="I38" s="145">
        <v>0.12</v>
      </c>
      <c r="J38" s="38"/>
      <c r="K38" s="140">
        <f>0</f>
        <v>0</v>
      </c>
      <c r="L38" s="38"/>
      <c r="M38" s="131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29" t="s">
        <v>44</v>
      </c>
      <c r="F39" s="140">
        <f>ROUND((SUM(BI84:BI148)),  2)</f>
        <v>0</v>
      </c>
      <c r="G39" s="38"/>
      <c r="H39" s="38"/>
      <c r="I39" s="145">
        <v>0</v>
      </c>
      <c r="J39" s="38"/>
      <c r="K39" s="140">
        <f>0</f>
        <v>0</v>
      </c>
      <c r="L39" s="38"/>
      <c r="M39" s="131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1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46"/>
      <c r="D41" s="147" t="s">
        <v>45</v>
      </c>
      <c r="E41" s="148"/>
      <c r="F41" s="148"/>
      <c r="G41" s="149" t="s">
        <v>46</v>
      </c>
      <c r="H41" s="150" t="s">
        <v>47</v>
      </c>
      <c r="I41" s="148"/>
      <c r="J41" s="148"/>
      <c r="K41" s="151">
        <f>SUM(K32:K39)</f>
        <v>0</v>
      </c>
      <c r="L41" s="152"/>
      <c r="M41" s="131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31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5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31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92</v>
      </c>
      <c r="D47" s="40"/>
      <c r="E47" s="40"/>
      <c r="F47" s="40"/>
      <c r="G47" s="40"/>
      <c r="H47" s="40"/>
      <c r="I47" s="40"/>
      <c r="J47" s="40"/>
      <c r="K47" s="40"/>
      <c r="L47" s="40"/>
      <c r="M47" s="131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1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1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57" t="str">
        <f>E7</f>
        <v>Interakční prvek</v>
      </c>
      <c r="F50" s="32"/>
      <c r="G50" s="32"/>
      <c r="H50" s="32"/>
      <c r="I50" s="40"/>
      <c r="J50" s="40"/>
      <c r="K50" s="40"/>
      <c r="L50" s="40"/>
      <c r="M50" s="131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83</v>
      </c>
      <c r="D51" s="40"/>
      <c r="E51" s="40"/>
      <c r="F51" s="40"/>
      <c r="G51" s="40"/>
      <c r="H51" s="40"/>
      <c r="I51" s="40"/>
      <c r="J51" s="40"/>
      <c r="K51" s="40"/>
      <c r="L51" s="40"/>
      <c r="M51" s="131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801 - Interakční prvek IP1</v>
      </c>
      <c r="F52" s="40"/>
      <c r="G52" s="40"/>
      <c r="H52" s="40"/>
      <c r="I52" s="40"/>
      <c r="J52" s="40"/>
      <c r="K52" s="40"/>
      <c r="L52" s="40"/>
      <c r="M52" s="131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1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k. ú. Mrázov</v>
      </c>
      <c r="G54" s="40"/>
      <c r="H54" s="40"/>
      <c r="I54" s="32" t="s">
        <v>24</v>
      </c>
      <c r="J54" s="72" t="str">
        <f>IF(J12="","",J12)</f>
        <v>12.8.2024</v>
      </c>
      <c r="K54" s="40"/>
      <c r="L54" s="40"/>
      <c r="M54" s="131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1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40.05" customHeight="1">
      <c r="A56" s="38"/>
      <c r="B56" s="39"/>
      <c r="C56" s="32" t="s">
        <v>26</v>
      </c>
      <c r="D56" s="40"/>
      <c r="E56" s="40"/>
      <c r="F56" s="27" t="str">
        <f>E15</f>
        <v xml:space="preserve">ČR – SPÚ, KPÚ Pobočka Cheb, Chebská 48/73, 360 06 </v>
      </c>
      <c r="G56" s="40"/>
      <c r="H56" s="40"/>
      <c r="I56" s="32" t="s">
        <v>31</v>
      </c>
      <c r="J56" s="36" t="str">
        <f>E21</f>
        <v>GEOREAL spol. s r.o., Hálkova 12, 301 00 Plzeň</v>
      </c>
      <c r="K56" s="40"/>
      <c r="L56" s="40"/>
      <c r="M56" s="131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40.05" customHeight="1">
      <c r="A57" s="38"/>
      <c r="B57" s="39"/>
      <c r="C57" s="32" t="s">
        <v>29</v>
      </c>
      <c r="D57" s="40"/>
      <c r="E57" s="40"/>
      <c r="F57" s="27" t="str">
        <f>IF(E18="","",E18)</f>
        <v>Vyplň údaj</v>
      </c>
      <c r="G57" s="40"/>
      <c r="H57" s="40"/>
      <c r="I57" s="32" t="s">
        <v>32</v>
      </c>
      <c r="J57" s="36" t="str">
        <f>E24</f>
        <v>GEOREAL spol. s r.o., Hálkova 12, 301 00 Plzeň</v>
      </c>
      <c r="K57" s="40"/>
      <c r="L57" s="40"/>
      <c r="M57" s="131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1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58" t="s">
        <v>93</v>
      </c>
      <c r="D59" s="159"/>
      <c r="E59" s="159"/>
      <c r="F59" s="159"/>
      <c r="G59" s="159"/>
      <c r="H59" s="159"/>
      <c r="I59" s="160" t="s">
        <v>94</v>
      </c>
      <c r="J59" s="160" t="s">
        <v>95</v>
      </c>
      <c r="K59" s="160" t="s">
        <v>96</v>
      </c>
      <c r="L59" s="159"/>
      <c r="M59" s="131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1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1" t="s">
        <v>69</v>
      </c>
      <c r="D61" s="40"/>
      <c r="E61" s="40"/>
      <c r="F61" s="40"/>
      <c r="G61" s="40"/>
      <c r="H61" s="40"/>
      <c r="I61" s="102">
        <f>Q84</f>
        <v>0</v>
      </c>
      <c r="J61" s="102">
        <f>R84</f>
        <v>0</v>
      </c>
      <c r="K61" s="102">
        <f>K84</f>
        <v>0</v>
      </c>
      <c r="L61" s="40"/>
      <c r="M61" s="131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97</v>
      </c>
    </row>
    <row r="62" s="9" customFormat="1" ht="24.96" customHeight="1">
      <c r="A62" s="9"/>
      <c r="B62" s="162"/>
      <c r="C62" s="163"/>
      <c r="D62" s="164" t="s">
        <v>98</v>
      </c>
      <c r="E62" s="165"/>
      <c r="F62" s="165"/>
      <c r="G62" s="165"/>
      <c r="H62" s="165"/>
      <c r="I62" s="166">
        <f>Q85</f>
        <v>0</v>
      </c>
      <c r="J62" s="166">
        <f>R85</f>
        <v>0</v>
      </c>
      <c r="K62" s="166">
        <f>K85</f>
        <v>0</v>
      </c>
      <c r="L62" s="163"/>
      <c r="M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8"/>
      <c r="C63" s="169"/>
      <c r="D63" s="170" t="s">
        <v>99</v>
      </c>
      <c r="E63" s="171"/>
      <c r="F63" s="171"/>
      <c r="G63" s="171"/>
      <c r="H63" s="171"/>
      <c r="I63" s="172">
        <f>Q86</f>
        <v>0</v>
      </c>
      <c r="J63" s="172">
        <f>R86</f>
        <v>0</v>
      </c>
      <c r="K63" s="172">
        <f>K86</f>
        <v>0</v>
      </c>
      <c r="L63" s="169"/>
      <c r="M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100</v>
      </c>
      <c r="E64" s="171"/>
      <c r="F64" s="171"/>
      <c r="G64" s="171"/>
      <c r="H64" s="171"/>
      <c r="I64" s="172">
        <f>Q143</f>
        <v>0</v>
      </c>
      <c r="J64" s="172">
        <f>R143</f>
        <v>0</v>
      </c>
      <c r="K64" s="172">
        <f>K143</f>
        <v>0</v>
      </c>
      <c r="L64" s="169"/>
      <c r="M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131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131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131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101</v>
      </c>
      <c r="D71" s="40"/>
      <c r="E71" s="40"/>
      <c r="F71" s="40"/>
      <c r="G71" s="40"/>
      <c r="H71" s="40"/>
      <c r="I71" s="40"/>
      <c r="J71" s="40"/>
      <c r="K71" s="40"/>
      <c r="L71" s="40"/>
      <c r="M71" s="131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131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17</v>
      </c>
      <c r="D73" s="40"/>
      <c r="E73" s="40"/>
      <c r="F73" s="40"/>
      <c r="G73" s="40"/>
      <c r="H73" s="40"/>
      <c r="I73" s="40"/>
      <c r="J73" s="40"/>
      <c r="K73" s="40"/>
      <c r="L73" s="40"/>
      <c r="M73" s="131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57" t="str">
        <f>E7</f>
        <v>Interakční prvek</v>
      </c>
      <c r="F74" s="32"/>
      <c r="G74" s="32"/>
      <c r="H74" s="32"/>
      <c r="I74" s="40"/>
      <c r="J74" s="40"/>
      <c r="K74" s="40"/>
      <c r="L74" s="40"/>
      <c r="M74" s="131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83</v>
      </c>
      <c r="D75" s="40"/>
      <c r="E75" s="40"/>
      <c r="F75" s="40"/>
      <c r="G75" s="40"/>
      <c r="H75" s="40"/>
      <c r="I75" s="40"/>
      <c r="J75" s="40"/>
      <c r="K75" s="40"/>
      <c r="L75" s="40"/>
      <c r="M75" s="131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801 - Interakční prvek IP1</v>
      </c>
      <c r="F76" s="40"/>
      <c r="G76" s="40"/>
      <c r="H76" s="40"/>
      <c r="I76" s="40"/>
      <c r="J76" s="40"/>
      <c r="K76" s="40"/>
      <c r="L76" s="40"/>
      <c r="M76" s="131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131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</v>
      </c>
      <c r="D78" s="40"/>
      <c r="E78" s="40"/>
      <c r="F78" s="27" t="str">
        <f>F12</f>
        <v>k. ú. Mrázov</v>
      </c>
      <c r="G78" s="40"/>
      <c r="H78" s="40"/>
      <c r="I78" s="32" t="s">
        <v>24</v>
      </c>
      <c r="J78" s="72" t="str">
        <f>IF(J12="","",J12)</f>
        <v>12.8.2024</v>
      </c>
      <c r="K78" s="40"/>
      <c r="L78" s="40"/>
      <c r="M78" s="131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131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40.05" customHeight="1">
      <c r="A80" s="38"/>
      <c r="B80" s="39"/>
      <c r="C80" s="32" t="s">
        <v>26</v>
      </c>
      <c r="D80" s="40"/>
      <c r="E80" s="40"/>
      <c r="F80" s="27" t="str">
        <f>E15</f>
        <v xml:space="preserve">ČR – SPÚ, KPÚ Pobočka Cheb, Chebská 48/73, 360 06 </v>
      </c>
      <c r="G80" s="40"/>
      <c r="H80" s="40"/>
      <c r="I80" s="32" t="s">
        <v>31</v>
      </c>
      <c r="J80" s="36" t="str">
        <f>E21</f>
        <v>GEOREAL spol. s r.o., Hálkova 12, 301 00 Plzeň</v>
      </c>
      <c r="K80" s="40"/>
      <c r="L80" s="40"/>
      <c r="M80" s="131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40.0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32</v>
      </c>
      <c r="J81" s="36" t="str">
        <f>E24</f>
        <v>GEOREAL spol. s r.o., Hálkova 12, 301 00 Plzeň</v>
      </c>
      <c r="K81" s="40"/>
      <c r="L81" s="40"/>
      <c r="M81" s="131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131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4"/>
      <c r="B83" s="175"/>
      <c r="C83" s="176" t="s">
        <v>102</v>
      </c>
      <c r="D83" s="177" t="s">
        <v>54</v>
      </c>
      <c r="E83" s="177" t="s">
        <v>50</v>
      </c>
      <c r="F83" s="177" t="s">
        <v>51</v>
      </c>
      <c r="G83" s="177" t="s">
        <v>103</v>
      </c>
      <c r="H83" s="177" t="s">
        <v>104</v>
      </c>
      <c r="I83" s="177" t="s">
        <v>105</v>
      </c>
      <c r="J83" s="177" t="s">
        <v>106</v>
      </c>
      <c r="K83" s="177" t="s">
        <v>96</v>
      </c>
      <c r="L83" s="178" t="s">
        <v>107</v>
      </c>
      <c r="M83" s="179"/>
      <c r="N83" s="92" t="s">
        <v>20</v>
      </c>
      <c r="O83" s="93" t="s">
        <v>39</v>
      </c>
      <c r="P83" s="93" t="s">
        <v>108</v>
      </c>
      <c r="Q83" s="93" t="s">
        <v>109</v>
      </c>
      <c r="R83" s="93" t="s">
        <v>110</v>
      </c>
      <c r="S83" s="93" t="s">
        <v>111</v>
      </c>
      <c r="T83" s="93" t="s">
        <v>112</v>
      </c>
      <c r="U83" s="93" t="s">
        <v>113</v>
      </c>
      <c r="V83" s="93" t="s">
        <v>114</v>
      </c>
      <c r="W83" s="93" t="s">
        <v>115</v>
      </c>
      <c r="X83" s="94" t="s">
        <v>116</v>
      </c>
      <c r="Y83" s="174"/>
      <c r="Z83" s="174"/>
      <c r="AA83" s="174"/>
      <c r="AB83" s="174"/>
      <c r="AC83" s="174"/>
      <c r="AD83" s="174"/>
      <c r="AE83" s="174"/>
    </row>
    <row r="84" s="2" customFormat="1" ht="22.8" customHeight="1">
      <c r="A84" s="38"/>
      <c r="B84" s="39"/>
      <c r="C84" s="99" t="s">
        <v>117</v>
      </c>
      <c r="D84" s="40"/>
      <c r="E84" s="40"/>
      <c r="F84" s="40"/>
      <c r="G84" s="40"/>
      <c r="H84" s="40"/>
      <c r="I84" s="40"/>
      <c r="J84" s="40"/>
      <c r="K84" s="180">
        <f>BK84</f>
        <v>0</v>
      </c>
      <c r="L84" s="40"/>
      <c r="M84" s="44"/>
      <c r="N84" s="95"/>
      <c r="O84" s="181"/>
      <c r="P84" s="96"/>
      <c r="Q84" s="182">
        <f>Q85</f>
        <v>0</v>
      </c>
      <c r="R84" s="182">
        <f>R85</f>
        <v>0</v>
      </c>
      <c r="S84" s="96"/>
      <c r="T84" s="183">
        <f>T85</f>
        <v>0</v>
      </c>
      <c r="U84" s="96"/>
      <c r="V84" s="183">
        <f>V85</f>
        <v>3.1756700000000007</v>
      </c>
      <c r="W84" s="96"/>
      <c r="X84" s="184">
        <f>X85</f>
        <v>0</v>
      </c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97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70</v>
      </c>
      <c r="E85" s="189" t="s">
        <v>118</v>
      </c>
      <c r="F85" s="189" t="s">
        <v>119</v>
      </c>
      <c r="G85" s="187"/>
      <c r="H85" s="187"/>
      <c r="I85" s="190"/>
      <c r="J85" s="190"/>
      <c r="K85" s="191">
        <f>BK85</f>
        <v>0</v>
      </c>
      <c r="L85" s="187"/>
      <c r="M85" s="192"/>
      <c r="N85" s="193"/>
      <c r="O85" s="194"/>
      <c r="P85" s="194"/>
      <c r="Q85" s="195">
        <f>Q86+Q143</f>
        <v>0</v>
      </c>
      <c r="R85" s="195">
        <f>R86+R143</f>
        <v>0</v>
      </c>
      <c r="S85" s="194"/>
      <c r="T85" s="196">
        <f>T86+T143</f>
        <v>0</v>
      </c>
      <c r="U85" s="194"/>
      <c r="V85" s="196">
        <f>V86+V143</f>
        <v>3.1756700000000007</v>
      </c>
      <c r="W85" s="194"/>
      <c r="X85" s="197">
        <f>X86+X143</f>
        <v>0</v>
      </c>
      <c r="Y85" s="12"/>
      <c r="Z85" s="12"/>
      <c r="AA85" s="12"/>
      <c r="AB85" s="12"/>
      <c r="AC85" s="12"/>
      <c r="AD85" s="12"/>
      <c r="AE85" s="12"/>
      <c r="AR85" s="198" t="s">
        <v>79</v>
      </c>
      <c r="AT85" s="199" t="s">
        <v>70</v>
      </c>
      <c r="AU85" s="199" t="s">
        <v>71</v>
      </c>
      <c r="AY85" s="198" t="s">
        <v>120</v>
      </c>
      <c r="BK85" s="200">
        <f>BK86+BK143</f>
        <v>0</v>
      </c>
    </row>
    <row r="86" s="12" customFormat="1" ht="22.8" customHeight="1">
      <c r="A86" s="12"/>
      <c r="B86" s="186"/>
      <c r="C86" s="187"/>
      <c r="D86" s="188" t="s">
        <v>70</v>
      </c>
      <c r="E86" s="201" t="s">
        <v>79</v>
      </c>
      <c r="F86" s="201" t="s">
        <v>121</v>
      </c>
      <c r="G86" s="187"/>
      <c r="H86" s="187"/>
      <c r="I86" s="190"/>
      <c r="J86" s="190"/>
      <c r="K86" s="202">
        <f>BK86</f>
        <v>0</v>
      </c>
      <c r="L86" s="187"/>
      <c r="M86" s="192"/>
      <c r="N86" s="193"/>
      <c r="O86" s="194"/>
      <c r="P86" s="194"/>
      <c r="Q86" s="195">
        <f>SUM(Q87:Q142)</f>
        <v>0</v>
      </c>
      <c r="R86" s="195">
        <f>SUM(R87:R142)</f>
        <v>0</v>
      </c>
      <c r="S86" s="194"/>
      <c r="T86" s="196">
        <f>SUM(T87:T142)</f>
        <v>0</v>
      </c>
      <c r="U86" s="194"/>
      <c r="V86" s="196">
        <f>SUM(V87:V142)</f>
        <v>3.1385700000000005</v>
      </c>
      <c r="W86" s="194"/>
      <c r="X86" s="197">
        <f>SUM(X87:X142)</f>
        <v>0</v>
      </c>
      <c r="Y86" s="12"/>
      <c r="Z86" s="12"/>
      <c r="AA86" s="12"/>
      <c r="AB86" s="12"/>
      <c r="AC86" s="12"/>
      <c r="AD86" s="12"/>
      <c r="AE86" s="12"/>
      <c r="AR86" s="198" t="s">
        <v>79</v>
      </c>
      <c r="AT86" s="199" t="s">
        <v>70</v>
      </c>
      <c r="AU86" s="199" t="s">
        <v>79</v>
      </c>
      <c r="AY86" s="198" t="s">
        <v>120</v>
      </c>
      <c r="BK86" s="200">
        <f>SUM(BK87:BK142)</f>
        <v>0</v>
      </c>
    </row>
    <row r="87" s="2" customFormat="1" ht="24.15" customHeight="1">
      <c r="A87" s="38"/>
      <c r="B87" s="39"/>
      <c r="C87" s="203" t="s">
        <v>79</v>
      </c>
      <c r="D87" s="203" t="s">
        <v>122</v>
      </c>
      <c r="E87" s="204" t="s">
        <v>123</v>
      </c>
      <c r="F87" s="205" t="s">
        <v>124</v>
      </c>
      <c r="G87" s="206" t="s">
        <v>125</v>
      </c>
      <c r="H87" s="207">
        <v>6.6609999999999996</v>
      </c>
      <c r="I87" s="208"/>
      <c r="J87" s="208"/>
      <c r="K87" s="209">
        <f>ROUND(P87*H87,2)</f>
        <v>0</v>
      </c>
      <c r="L87" s="205" t="s">
        <v>126</v>
      </c>
      <c r="M87" s="44"/>
      <c r="N87" s="210" t="s">
        <v>20</v>
      </c>
      <c r="O87" s="211" t="s">
        <v>40</v>
      </c>
      <c r="P87" s="212">
        <f>I87+J87</f>
        <v>0</v>
      </c>
      <c r="Q87" s="212">
        <f>ROUND(I87*H87,2)</f>
        <v>0</v>
      </c>
      <c r="R87" s="212">
        <f>ROUND(J87*H87,2)</f>
        <v>0</v>
      </c>
      <c r="S87" s="84"/>
      <c r="T87" s="213">
        <f>S87*H87</f>
        <v>0</v>
      </c>
      <c r="U87" s="213">
        <v>0</v>
      </c>
      <c r="V87" s="213">
        <f>U87*H87</f>
        <v>0</v>
      </c>
      <c r="W87" s="213">
        <v>0</v>
      </c>
      <c r="X87" s="214">
        <f>W87*H87</f>
        <v>0</v>
      </c>
      <c r="Y87" s="38"/>
      <c r="Z87" s="38"/>
      <c r="AA87" s="38"/>
      <c r="AB87" s="38"/>
      <c r="AC87" s="38"/>
      <c r="AD87" s="38"/>
      <c r="AE87" s="38"/>
      <c r="AR87" s="215" t="s">
        <v>127</v>
      </c>
      <c r="AT87" s="215" t="s">
        <v>122</v>
      </c>
      <c r="AU87" s="215" t="s">
        <v>81</v>
      </c>
      <c r="AY87" s="17" t="s">
        <v>120</v>
      </c>
      <c r="BE87" s="216">
        <f>IF(O87="základní",K87,0)</f>
        <v>0</v>
      </c>
      <c r="BF87" s="216">
        <f>IF(O87="snížená",K87,0)</f>
        <v>0</v>
      </c>
      <c r="BG87" s="216">
        <f>IF(O87="zákl. přenesená",K87,0)</f>
        <v>0</v>
      </c>
      <c r="BH87" s="216">
        <f>IF(O87="sníž. přenesená",K87,0)</f>
        <v>0</v>
      </c>
      <c r="BI87" s="216">
        <f>IF(O87="nulová",K87,0)</f>
        <v>0</v>
      </c>
      <c r="BJ87" s="17" t="s">
        <v>79</v>
      </c>
      <c r="BK87" s="216">
        <f>ROUND(P87*H87,2)</f>
        <v>0</v>
      </c>
      <c r="BL87" s="17" t="s">
        <v>127</v>
      </c>
      <c r="BM87" s="215" t="s">
        <v>128</v>
      </c>
    </row>
    <row r="88" s="2" customFormat="1">
      <c r="A88" s="38"/>
      <c r="B88" s="39"/>
      <c r="C88" s="40"/>
      <c r="D88" s="217" t="s">
        <v>129</v>
      </c>
      <c r="E88" s="40"/>
      <c r="F88" s="218" t="s">
        <v>130</v>
      </c>
      <c r="G88" s="40"/>
      <c r="H88" s="40"/>
      <c r="I88" s="219"/>
      <c r="J88" s="219"/>
      <c r="K88" s="40"/>
      <c r="L88" s="40"/>
      <c r="M88" s="44"/>
      <c r="N88" s="220"/>
      <c r="O88" s="221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81</v>
      </c>
    </row>
    <row r="89" s="2" customFormat="1">
      <c r="A89" s="38"/>
      <c r="B89" s="39"/>
      <c r="C89" s="40"/>
      <c r="D89" s="222" t="s">
        <v>131</v>
      </c>
      <c r="E89" s="40"/>
      <c r="F89" s="223" t="s">
        <v>132</v>
      </c>
      <c r="G89" s="40"/>
      <c r="H89" s="40"/>
      <c r="I89" s="219"/>
      <c r="J89" s="219"/>
      <c r="K89" s="40"/>
      <c r="L89" s="40"/>
      <c r="M89" s="44"/>
      <c r="N89" s="220"/>
      <c r="O89" s="221"/>
      <c r="P89" s="84"/>
      <c r="Q89" s="84"/>
      <c r="R89" s="84"/>
      <c r="S89" s="84"/>
      <c r="T89" s="84"/>
      <c r="U89" s="84"/>
      <c r="V89" s="84"/>
      <c r="W89" s="84"/>
      <c r="X89" s="85"/>
      <c r="Y89" s="38"/>
      <c r="Z89" s="38"/>
      <c r="AA89" s="38"/>
      <c r="AB89" s="38"/>
      <c r="AC89" s="38"/>
      <c r="AD89" s="38"/>
      <c r="AE89" s="38"/>
      <c r="AT89" s="17" t="s">
        <v>131</v>
      </c>
      <c r="AU89" s="17" t="s">
        <v>81</v>
      </c>
    </row>
    <row r="90" s="13" customFormat="1">
      <c r="A90" s="13"/>
      <c r="B90" s="224"/>
      <c r="C90" s="225"/>
      <c r="D90" s="217" t="s">
        <v>133</v>
      </c>
      <c r="E90" s="226" t="s">
        <v>20</v>
      </c>
      <c r="F90" s="227" t="s">
        <v>134</v>
      </c>
      <c r="G90" s="225"/>
      <c r="H90" s="228">
        <v>6.6609999999999996</v>
      </c>
      <c r="I90" s="229"/>
      <c r="J90" s="229"/>
      <c r="K90" s="225"/>
      <c r="L90" s="225"/>
      <c r="M90" s="230"/>
      <c r="N90" s="231"/>
      <c r="O90" s="232"/>
      <c r="P90" s="232"/>
      <c r="Q90" s="232"/>
      <c r="R90" s="232"/>
      <c r="S90" s="232"/>
      <c r="T90" s="232"/>
      <c r="U90" s="232"/>
      <c r="V90" s="232"/>
      <c r="W90" s="232"/>
      <c r="X90" s="233"/>
      <c r="Y90" s="13"/>
      <c r="Z90" s="13"/>
      <c r="AA90" s="13"/>
      <c r="AB90" s="13"/>
      <c r="AC90" s="13"/>
      <c r="AD90" s="13"/>
      <c r="AE90" s="13"/>
      <c r="AT90" s="234" t="s">
        <v>133</v>
      </c>
      <c r="AU90" s="234" t="s">
        <v>81</v>
      </c>
      <c r="AV90" s="13" t="s">
        <v>81</v>
      </c>
      <c r="AW90" s="13" t="s">
        <v>5</v>
      </c>
      <c r="AX90" s="13" t="s">
        <v>79</v>
      </c>
      <c r="AY90" s="234" t="s">
        <v>120</v>
      </c>
    </row>
    <row r="91" s="2" customFormat="1" ht="24.15" customHeight="1">
      <c r="A91" s="38"/>
      <c r="B91" s="39"/>
      <c r="C91" s="203" t="s">
        <v>8</v>
      </c>
      <c r="D91" s="203" t="s">
        <v>122</v>
      </c>
      <c r="E91" s="204" t="s">
        <v>135</v>
      </c>
      <c r="F91" s="205" t="s">
        <v>136</v>
      </c>
      <c r="G91" s="206" t="s">
        <v>137</v>
      </c>
      <c r="H91" s="207">
        <v>53</v>
      </c>
      <c r="I91" s="208"/>
      <c r="J91" s="208"/>
      <c r="K91" s="209">
        <f>ROUND(P91*H91,2)</f>
        <v>0</v>
      </c>
      <c r="L91" s="205" t="s">
        <v>126</v>
      </c>
      <c r="M91" s="44"/>
      <c r="N91" s="210" t="s">
        <v>20</v>
      </c>
      <c r="O91" s="211" t="s">
        <v>40</v>
      </c>
      <c r="P91" s="212">
        <f>I91+J91</f>
        <v>0</v>
      </c>
      <c r="Q91" s="212">
        <f>ROUND(I91*H91,2)</f>
        <v>0</v>
      </c>
      <c r="R91" s="212">
        <f>ROUND(J91*H91,2)</f>
        <v>0</v>
      </c>
      <c r="S91" s="84"/>
      <c r="T91" s="213">
        <f>S91*H91</f>
        <v>0</v>
      </c>
      <c r="U91" s="213">
        <v>0</v>
      </c>
      <c r="V91" s="213">
        <f>U91*H91</f>
        <v>0</v>
      </c>
      <c r="W91" s="213">
        <v>0</v>
      </c>
      <c r="X91" s="214">
        <f>W91*H91</f>
        <v>0</v>
      </c>
      <c r="Y91" s="38"/>
      <c r="Z91" s="38"/>
      <c r="AA91" s="38"/>
      <c r="AB91" s="38"/>
      <c r="AC91" s="38"/>
      <c r="AD91" s="38"/>
      <c r="AE91" s="38"/>
      <c r="AR91" s="215" t="s">
        <v>127</v>
      </c>
      <c r="AT91" s="215" t="s">
        <v>122</v>
      </c>
      <c r="AU91" s="215" t="s">
        <v>81</v>
      </c>
      <c r="AY91" s="17" t="s">
        <v>120</v>
      </c>
      <c r="BE91" s="216">
        <f>IF(O91="základní",K91,0)</f>
        <v>0</v>
      </c>
      <c r="BF91" s="216">
        <f>IF(O91="snížená",K91,0)</f>
        <v>0</v>
      </c>
      <c r="BG91" s="216">
        <f>IF(O91="zákl. přenesená",K91,0)</f>
        <v>0</v>
      </c>
      <c r="BH91" s="216">
        <f>IF(O91="sníž. přenesená",K91,0)</f>
        <v>0</v>
      </c>
      <c r="BI91" s="216">
        <f>IF(O91="nulová",K91,0)</f>
        <v>0</v>
      </c>
      <c r="BJ91" s="17" t="s">
        <v>79</v>
      </c>
      <c r="BK91" s="216">
        <f>ROUND(P91*H91,2)</f>
        <v>0</v>
      </c>
      <c r="BL91" s="17" t="s">
        <v>127</v>
      </c>
      <c r="BM91" s="215" t="s">
        <v>138</v>
      </c>
    </row>
    <row r="92" s="2" customFormat="1">
      <c r="A92" s="38"/>
      <c r="B92" s="39"/>
      <c r="C92" s="40"/>
      <c r="D92" s="217" t="s">
        <v>129</v>
      </c>
      <c r="E92" s="40"/>
      <c r="F92" s="218" t="s">
        <v>139</v>
      </c>
      <c r="G92" s="40"/>
      <c r="H92" s="40"/>
      <c r="I92" s="219"/>
      <c r="J92" s="219"/>
      <c r="K92" s="40"/>
      <c r="L92" s="40"/>
      <c r="M92" s="44"/>
      <c r="N92" s="220"/>
      <c r="O92" s="221"/>
      <c r="P92" s="84"/>
      <c r="Q92" s="84"/>
      <c r="R92" s="84"/>
      <c r="S92" s="84"/>
      <c r="T92" s="84"/>
      <c r="U92" s="84"/>
      <c r="V92" s="84"/>
      <c r="W92" s="84"/>
      <c r="X92" s="85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81</v>
      </c>
    </row>
    <row r="93" s="2" customFormat="1">
      <c r="A93" s="38"/>
      <c r="B93" s="39"/>
      <c r="C93" s="40"/>
      <c r="D93" s="222" t="s">
        <v>131</v>
      </c>
      <c r="E93" s="40"/>
      <c r="F93" s="223" t="s">
        <v>140</v>
      </c>
      <c r="G93" s="40"/>
      <c r="H93" s="40"/>
      <c r="I93" s="219"/>
      <c r="J93" s="219"/>
      <c r="K93" s="40"/>
      <c r="L93" s="40"/>
      <c r="M93" s="44"/>
      <c r="N93" s="220"/>
      <c r="O93" s="221"/>
      <c r="P93" s="84"/>
      <c r="Q93" s="84"/>
      <c r="R93" s="84"/>
      <c r="S93" s="84"/>
      <c r="T93" s="84"/>
      <c r="U93" s="84"/>
      <c r="V93" s="84"/>
      <c r="W93" s="84"/>
      <c r="X93" s="85"/>
      <c r="Y93" s="38"/>
      <c r="Z93" s="38"/>
      <c r="AA93" s="38"/>
      <c r="AB93" s="38"/>
      <c r="AC93" s="38"/>
      <c r="AD93" s="38"/>
      <c r="AE93" s="38"/>
      <c r="AT93" s="17" t="s">
        <v>131</v>
      </c>
      <c r="AU93" s="17" t="s">
        <v>81</v>
      </c>
    </row>
    <row r="94" s="2" customFormat="1" ht="24.15" customHeight="1">
      <c r="A94" s="38"/>
      <c r="B94" s="39"/>
      <c r="C94" s="203" t="s">
        <v>141</v>
      </c>
      <c r="D94" s="203" t="s">
        <v>122</v>
      </c>
      <c r="E94" s="204" t="s">
        <v>142</v>
      </c>
      <c r="F94" s="205" t="s">
        <v>143</v>
      </c>
      <c r="G94" s="206" t="s">
        <v>137</v>
      </c>
      <c r="H94" s="207">
        <v>53</v>
      </c>
      <c r="I94" s="208"/>
      <c r="J94" s="208"/>
      <c r="K94" s="209">
        <f>ROUND(P94*H94,2)</f>
        <v>0</v>
      </c>
      <c r="L94" s="205" t="s">
        <v>126</v>
      </c>
      <c r="M94" s="44"/>
      <c r="N94" s="210" t="s">
        <v>20</v>
      </c>
      <c r="O94" s="211" t="s">
        <v>40</v>
      </c>
      <c r="P94" s="212">
        <f>I94+J94</f>
        <v>0</v>
      </c>
      <c r="Q94" s="212">
        <f>ROUND(I94*H94,2)</f>
        <v>0</v>
      </c>
      <c r="R94" s="212">
        <f>ROUND(J94*H94,2)</f>
        <v>0</v>
      </c>
      <c r="S94" s="84"/>
      <c r="T94" s="213">
        <f>S94*H94</f>
        <v>0</v>
      </c>
      <c r="U94" s="213">
        <v>0</v>
      </c>
      <c r="V94" s="213">
        <f>U94*H94</f>
        <v>0</v>
      </c>
      <c r="W94" s="213">
        <v>0</v>
      </c>
      <c r="X94" s="214">
        <f>W94*H94</f>
        <v>0</v>
      </c>
      <c r="Y94" s="38"/>
      <c r="Z94" s="38"/>
      <c r="AA94" s="38"/>
      <c r="AB94" s="38"/>
      <c r="AC94" s="38"/>
      <c r="AD94" s="38"/>
      <c r="AE94" s="38"/>
      <c r="AR94" s="215" t="s">
        <v>127</v>
      </c>
      <c r="AT94" s="215" t="s">
        <v>122</v>
      </c>
      <c r="AU94" s="215" t="s">
        <v>81</v>
      </c>
      <c r="AY94" s="17" t="s">
        <v>120</v>
      </c>
      <c r="BE94" s="216">
        <f>IF(O94="základní",K94,0)</f>
        <v>0</v>
      </c>
      <c r="BF94" s="216">
        <f>IF(O94="snížená",K94,0)</f>
        <v>0</v>
      </c>
      <c r="BG94" s="216">
        <f>IF(O94="zákl. přenesená",K94,0)</f>
        <v>0</v>
      </c>
      <c r="BH94" s="216">
        <f>IF(O94="sníž. přenesená",K94,0)</f>
        <v>0</v>
      </c>
      <c r="BI94" s="216">
        <f>IF(O94="nulová",K94,0)</f>
        <v>0</v>
      </c>
      <c r="BJ94" s="17" t="s">
        <v>79</v>
      </c>
      <c r="BK94" s="216">
        <f>ROUND(P94*H94,2)</f>
        <v>0</v>
      </c>
      <c r="BL94" s="17" t="s">
        <v>127</v>
      </c>
      <c r="BM94" s="215" t="s">
        <v>144</v>
      </c>
    </row>
    <row r="95" s="2" customFormat="1">
      <c r="A95" s="38"/>
      <c r="B95" s="39"/>
      <c r="C95" s="40"/>
      <c r="D95" s="217" t="s">
        <v>129</v>
      </c>
      <c r="E95" s="40"/>
      <c r="F95" s="218" t="s">
        <v>145</v>
      </c>
      <c r="G95" s="40"/>
      <c r="H95" s="40"/>
      <c r="I95" s="219"/>
      <c r="J95" s="219"/>
      <c r="K95" s="40"/>
      <c r="L95" s="40"/>
      <c r="M95" s="44"/>
      <c r="N95" s="220"/>
      <c r="O95" s="221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81</v>
      </c>
    </row>
    <row r="96" s="2" customFormat="1">
      <c r="A96" s="38"/>
      <c r="B96" s="39"/>
      <c r="C96" s="40"/>
      <c r="D96" s="222" t="s">
        <v>131</v>
      </c>
      <c r="E96" s="40"/>
      <c r="F96" s="223" t="s">
        <v>146</v>
      </c>
      <c r="G96" s="40"/>
      <c r="H96" s="40"/>
      <c r="I96" s="219"/>
      <c r="J96" s="219"/>
      <c r="K96" s="40"/>
      <c r="L96" s="40"/>
      <c r="M96" s="44"/>
      <c r="N96" s="220"/>
      <c r="O96" s="221"/>
      <c r="P96" s="84"/>
      <c r="Q96" s="84"/>
      <c r="R96" s="84"/>
      <c r="S96" s="84"/>
      <c r="T96" s="84"/>
      <c r="U96" s="84"/>
      <c r="V96" s="84"/>
      <c r="W96" s="84"/>
      <c r="X96" s="85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81</v>
      </c>
    </row>
    <row r="97" s="2" customFormat="1" ht="16.5" customHeight="1">
      <c r="A97" s="38"/>
      <c r="B97" s="39"/>
      <c r="C97" s="235" t="s">
        <v>127</v>
      </c>
      <c r="D97" s="235" t="s">
        <v>147</v>
      </c>
      <c r="E97" s="236" t="s">
        <v>148</v>
      </c>
      <c r="F97" s="237" t="s">
        <v>149</v>
      </c>
      <c r="G97" s="238" t="s">
        <v>137</v>
      </c>
      <c r="H97" s="239">
        <v>18</v>
      </c>
      <c r="I97" s="240"/>
      <c r="J97" s="241"/>
      <c r="K97" s="242">
        <f>ROUND(P97*H97,2)</f>
        <v>0</v>
      </c>
      <c r="L97" s="237" t="s">
        <v>20</v>
      </c>
      <c r="M97" s="243"/>
      <c r="N97" s="244" t="s">
        <v>20</v>
      </c>
      <c r="O97" s="211" t="s">
        <v>40</v>
      </c>
      <c r="P97" s="212">
        <f>I97+J97</f>
        <v>0</v>
      </c>
      <c r="Q97" s="212">
        <f>ROUND(I97*H97,2)</f>
        <v>0</v>
      </c>
      <c r="R97" s="212">
        <f>ROUND(J97*H97,2)</f>
        <v>0</v>
      </c>
      <c r="S97" s="84"/>
      <c r="T97" s="213">
        <f>S97*H97</f>
        <v>0</v>
      </c>
      <c r="U97" s="213">
        <v>0</v>
      </c>
      <c r="V97" s="213">
        <f>U97*H97</f>
        <v>0</v>
      </c>
      <c r="W97" s="213">
        <v>0</v>
      </c>
      <c r="X97" s="214">
        <f>W97*H97</f>
        <v>0</v>
      </c>
      <c r="Y97" s="38"/>
      <c r="Z97" s="38"/>
      <c r="AA97" s="38"/>
      <c r="AB97" s="38"/>
      <c r="AC97" s="38"/>
      <c r="AD97" s="38"/>
      <c r="AE97" s="38"/>
      <c r="AR97" s="215" t="s">
        <v>150</v>
      </c>
      <c r="AT97" s="215" t="s">
        <v>147</v>
      </c>
      <c r="AU97" s="215" t="s">
        <v>81</v>
      </c>
      <c r="AY97" s="17" t="s">
        <v>120</v>
      </c>
      <c r="BE97" s="216">
        <f>IF(O97="základní",K97,0)</f>
        <v>0</v>
      </c>
      <c r="BF97" s="216">
        <f>IF(O97="snížená",K97,0)</f>
        <v>0</v>
      </c>
      <c r="BG97" s="216">
        <f>IF(O97="zákl. přenesená",K97,0)</f>
        <v>0</v>
      </c>
      <c r="BH97" s="216">
        <f>IF(O97="sníž. přenesená",K97,0)</f>
        <v>0</v>
      </c>
      <c r="BI97" s="216">
        <f>IF(O97="nulová",K97,0)</f>
        <v>0</v>
      </c>
      <c r="BJ97" s="17" t="s">
        <v>79</v>
      </c>
      <c r="BK97" s="216">
        <f>ROUND(P97*H97,2)</f>
        <v>0</v>
      </c>
      <c r="BL97" s="17" t="s">
        <v>127</v>
      </c>
      <c r="BM97" s="215" t="s">
        <v>151</v>
      </c>
    </row>
    <row r="98" s="2" customFormat="1">
      <c r="A98" s="38"/>
      <c r="B98" s="39"/>
      <c r="C98" s="40"/>
      <c r="D98" s="217" t="s">
        <v>129</v>
      </c>
      <c r="E98" s="40"/>
      <c r="F98" s="218" t="s">
        <v>149</v>
      </c>
      <c r="G98" s="40"/>
      <c r="H98" s="40"/>
      <c r="I98" s="219"/>
      <c r="J98" s="219"/>
      <c r="K98" s="40"/>
      <c r="L98" s="40"/>
      <c r="M98" s="44"/>
      <c r="N98" s="220"/>
      <c r="O98" s="221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81</v>
      </c>
    </row>
    <row r="99" s="2" customFormat="1" ht="16.5" customHeight="1">
      <c r="A99" s="38"/>
      <c r="B99" s="39"/>
      <c r="C99" s="235" t="s">
        <v>152</v>
      </c>
      <c r="D99" s="235" t="s">
        <v>147</v>
      </c>
      <c r="E99" s="236" t="s">
        <v>153</v>
      </c>
      <c r="F99" s="237" t="s">
        <v>154</v>
      </c>
      <c r="G99" s="238" t="s">
        <v>137</v>
      </c>
      <c r="H99" s="239">
        <v>19</v>
      </c>
      <c r="I99" s="240"/>
      <c r="J99" s="241"/>
      <c r="K99" s="242">
        <f>ROUND(P99*H99,2)</f>
        <v>0</v>
      </c>
      <c r="L99" s="237" t="s">
        <v>20</v>
      </c>
      <c r="M99" s="243"/>
      <c r="N99" s="244" t="s">
        <v>20</v>
      </c>
      <c r="O99" s="211" t="s">
        <v>40</v>
      </c>
      <c r="P99" s="212">
        <f>I99+J99</f>
        <v>0</v>
      </c>
      <c r="Q99" s="212">
        <f>ROUND(I99*H99,2)</f>
        <v>0</v>
      </c>
      <c r="R99" s="212">
        <f>ROUND(J99*H99,2)</f>
        <v>0</v>
      </c>
      <c r="S99" s="84"/>
      <c r="T99" s="213">
        <f>S99*H99</f>
        <v>0</v>
      </c>
      <c r="U99" s="213">
        <v>0</v>
      </c>
      <c r="V99" s="213">
        <f>U99*H99</f>
        <v>0</v>
      </c>
      <c r="W99" s="213">
        <v>0</v>
      </c>
      <c r="X99" s="214">
        <f>W99*H99</f>
        <v>0</v>
      </c>
      <c r="Y99" s="38"/>
      <c r="Z99" s="38"/>
      <c r="AA99" s="38"/>
      <c r="AB99" s="38"/>
      <c r="AC99" s="38"/>
      <c r="AD99" s="38"/>
      <c r="AE99" s="38"/>
      <c r="AR99" s="215" t="s">
        <v>150</v>
      </c>
      <c r="AT99" s="215" t="s">
        <v>147</v>
      </c>
      <c r="AU99" s="215" t="s">
        <v>81</v>
      </c>
      <c r="AY99" s="17" t="s">
        <v>120</v>
      </c>
      <c r="BE99" s="216">
        <f>IF(O99="základní",K99,0)</f>
        <v>0</v>
      </c>
      <c r="BF99" s="216">
        <f>IF(O99="snížená",K99,0)</f>
        <v>0</v>
      </c>
      <c r="BG99" s="216">
        <f>IF(O99="zákl. přenesená",K99,0)</f>
        <v>0</v>
      </c>
      <c r="BH99" s="216">
        <f>IF(O99="sníž. přenesená",K99,0)</f>
        <v>0</v>
      </c>
      <c r="BI99" s="216">
        <f>IF(O99="nulová",K99,0)</f>
        <v>0</v>
      </c>
      <c r="BJ99" s="17" t="s">
        <v>79</v>
      </c>
      <c r="BK99" s="216">
        <f>ROUND(P99*H99,2)</f>
        <v>0</v>
      </c>
      <c r="BL99" s="17" t="s">
        <v>127</v>
      </c>
      <c r="BM99" s="215" t="s">
        <v>155</v>
      </c>
    </row>
    <row r="100" s="2" customFormat="1">
      <c r="A100" s="38"/>
      <c r="B100" s="39"/>
      <c r="C100" s="40"/>
      <c r="D100" s="217" t="s">
        <v>129</v>
      </c>
      <c r="E100" s="40"/>
      <c r="F100" s="218" t="s">
        <v>154</v>
      </c>
      <c r="G100" s="40"/>
      <c r="H100" s="40"/>
      <c r="I100" s="219"/>
      <c r="J100" s="219"/>
      <c r="K100" s="40"/>
      <c r="L100" s="40"/>
      <c r="M100" s="44"/>
      <c r="N100" s="220"/>
      <c r="O100" s="221"/>
      <c r="P100" s="84"/>
      <c r="Q100" s="84"/>
      <c r="R100" s="84"/>
      <c r="S100" s="84"/>
      <c r="T100" s="84"/>
      <c r="U100" s="84"/>
      <c r="V100" s="84"/>
      <c r="W100" s="84"/>
      <c r="X100" s="85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81</v>
      </c>
    </row>
    <row r="101" s="2" customFormat="1" ht="16.5" customHeight="1">
      <c r="A101" s="38"/>
      <c r="B101" s="39"/>
      <c r="C101" s="235" t="s">
        <v>156</v>
      </c>
      <c r="D101" s="235" t="s">
        <v>147</v>
      </c>
      <c r="E101" s="236" t="s">
        <v>157</v>
      </c>
      <c r="F101" s="237" t="s">
        <v>158</v>
      </c>
      <c r="G101" s="238" t="s">
        <v>137</v>
      </c>
      <c r="H101" s="239">
        <v>16</v>
      </c>
      <c r="I101" s="240"/>
      <c r="J101" s="241"/>
      <c r="K101" s="242">
        <f>ROUND(P101*H101,2)</f>
        <v>0</v>
      </c>
      <c r="L101" s="237" t="s">
        <v>20</v>
      </c>
      <c r="M101" s="243"/>
      <c r="N101" s="244" t="s">
        <v>20</v>
      </c>
      <c r="O101" s="211" t="s">
        <v>40</v>
      </c>
      <c r="P101" s="212">
        <f>I101+J101</f>
        <v>0</v>
      </c>
      <c r="Q101" s="212">
        <f>ROUND(I101*H101,2)</f>
        <v>0</v>
      </c>
      <c r="R101" s="212">
        <f>ROUND(J101*H101,2)</f>
        <v>0</v>
      </c>
      <c r="S101" s="84"/>
      <c r="T101" s="213">
        <f>S101*H101</f>
        <v>0</v>
      </c>
      <c r="U101" s="213">
        <v>0</v>
      </c>
      <c r="V101" s="213">
        <f>U101*H101</f>
        <v>0</v>
      </c>
      <c r="W101" s="213">
        <v>0</v>
      </c>
      <c r="X101" s="214">
        <f>W101*H101</f>
        <v>0</v>
      </c>
      <c r="Y101" s="38"/>
      <c r="Z101" s="38"/>
      <c r="AA101" s="38"/>
      <c r="AB101" s="38"/>
      <c r="AC101" s="38"/>
      <c r="AD101" s="38"/>
      <c r="AE101" s="38"/>
      <c r="AR101" s="215" t="s">
        <v>150</v>
      </c>
      <c r="AT101" s="215" t="s">
        <v>147</v>
      </c>
      <c r="AU101" s="215" t="s">
        <v>81</v>
      </c>
      <c r="AY101" s="17" t="s">
        <v>120</v>
      </c>
      <c r="BE101" s="216">
        <f>IF(O101="základní",K101,0)</f>
        <v>0</v>
      </c>
      <c r="BF101" s="216">
        <f>IF(O101="snížená",K101,0)</f>
        <v>0</v>
      </c>
      <c r="BG101" s="216">
        <f>IF(O101="zákl. přenesená",K101,0)</f>
        <v>0</v>
      </c>
      <c r="BH101" s="216">
        <f>IF(O101="sníž. přenesená",K101,0)</f>
        <v>0</v>
      </c>
      <c r="BI101" s="216">
        <f>IF(O101="nulová",K101,0)</f>
        <v>0</v>
      </c>
      <c r="BJ101" s="17" t="s">
        <v>79</v>
      </c>
      <c r="BK101" s="216">
        <f>ROUND(P101*H101,2)</f>
        <v>0</v>
      </c>
      <c r="BL101" s="17" t="s">
        <v>127</v>
      </c>
      <c r="BM101" s="215" t="s">
        <v>159</v>
      </c>
    </row>
    <row r="102" s="2" customFormat="1">
      <c r="A102" s="38"/>
      <c r="B102" s="39"/>
      <c r="C102" s="40"/>
      <c r="D102" s="217" t="s">
        <v>129</v>
      </c>
      <c r="E102" s="40"/>
      <c r="F102" s="218" t="s">
        <v>158</v>
      </c>
      <c r="G102" s="40"/>
      <c r="H102" s="40"/>
      <c r="I102" s="219"/>
      <c r="J102" s="219"/>
      <c r="K102" s="40"/>
      <c r="L102" s="40"/>
      <c r="M102" s="44"/>
      <c r="N102" s="220"/>
      <c r="O102" s="221"/>
      <c r="P102" s="84"/>
      <c r="Q102" s="84"/>
      <c r="R102" s="84"/>
      <c r="S102" s="84"/>
      <c r="T102" s="84"/>
      <c r="U102" s="84"/>
      <c r="V102" s="84"/>
      <c r="W102" s="84"/>
      <c r="X102" s="85"/>
      <c r="Y102" s="38"/>
      <c r="Z102" s="38"/>
      <c r="AA102" s="38"/>
      <c r="AB102" s="38"/>
      <c r="AC102" s="38"/>
      <c r="AD102" s="38"/>
      <c r="AE102" s="38"/>
      <c r="AT102" s="17" t="s">
        <v>129</v>
      </c>
      <c r="AU102" s="17" t="s">
        <v>81</v>
      </c>
    </row>
    <row r="103" s="2" customFormat="1" ht="24.15" customHeight="1">
      <c r="A103" s="38"/>
      <c r="B103" s="39"/>
      <c r="C103" s="235" t="s">
        <v>160</v>
      </c>
      <c r="D103" s="235" t="s">
        <v>147</v>
      </c>
      <c r="E103" s="236" t="s">
        <v>161</v>
      </c>
      <c r="F103" s="237" t="s">
        <v>162</v>
      </c>
      <c r="G103" s="238" t="s">
        <v>163</v>
      </c>
      <c r="H103" s="239">
        <v>3.9940000000000002</v>
      </c>
      <c r="I103" s="240"/>
      <c r="J103" s="241"/>
      <c r="K103" s="242">
        <f>ROUND(P103*H103,2)</f>
        <v>0</v>
      </c>
      <c r="L103" s="237" t="s">
        <v>126</v>
      </c>
      <c r="M103" s="243"/>
      <c r="N103" s="244" t="s">
        <v>20</v>
      </c>
      <c r="O103" s="211" t="s">
        <v>40</v>
      </c>
      <c r="P103" s="212">
        <f>I103+J103</f>
        <v>0</v>
      </c>
      <c r="Q103" s="212">
        <f>ROUND(I103*H103,2)</f>
        <v>0</v>
      </c>
      <c r="R103" s="212">
        <f>ROUND(J103*H103,2)</f>
        <v>0</v>
      </c>
      <c r="S103" s="84"/>
      <c r="T103" s="213">
        <f>S103*H103</f>
        <v>0</v>
      </c>
      <c r="U103" s="213">
        <v>0.22</v>
      </c>
      <c r="V103" s="213">
        <f>U103*H103</f>
        <v>0.87868000000000002</v>
      </c>
      <c r="W103" s="213">
        <v>0</v>
      </c>
      <c r="X103" s="214">
        <f>W103*H103</f>
        <v>0</v>
      </c>
      <c r="Y103" s="38"/>
      <c r="Z103" s="38"/>
      <c r="AA103" s="38"/>
      <c r="AB103" s="38"/>
      <c r="AC103" s="38"/>
      <c r="AD103" s="38"/>
      <c r="AE103" s="38"/>
      <c r="AR103" s="215" t="s">
        <v>150</v>
      </c>
      <c r="AT103" s="215" t="s">
        <v>147</v>
      </c>
      <c r="AU103" s="215" t="s">
        <v>81</v>
      </c>
      <c r="AY103" s="17" t="s">
        <v>120</v>
      </c>
      <c r="BE103" s="216">
        <f>IF(O103="základní",K103,0)</f>
        <v>0</v>
      </c>
      <c r="BF103" s="216">
        <f>IF(O103="snížená",K103,0)</f>
        <v>0</v>
      </c>
      <c r="BG103" s="216">
        <f>IF(O103="zákl. přenesená",K103,0)</f>
        <v>0</v>
      </c>
      <c r="BH103" s="216">
        <f>IF(O103="sníž. přenesená",K103,0)</f>
        <v>0</v>
      </c>
      <c r="BI103" s="216">
        <f>IF(O103="nulová",K103,0)</f>
        <v>0</v>
      </c>
      <c r="BJ103" s="17" t="s">
        <v>79</v>
      </c>
      <c r="BK103" s="216">
        <f>ROUND(P103*H103,2)</f>
        <v>0</v>
      </c>
      <c r="BL103" s="17" t="s">
        <v>127</v>
      </c>
      <c r="BM103" s="215" t="s">
        <v>164</v>
      </c>
    </row>
    <row r="104" s="2" customFormat="1">
      <c r="A104" s="38"/>
      <c r="B104" s="39"/>
      <c r="C104" s="40"/>
      <c r="D104" s="217" t="s">
        <v>129</v>
      </c>
      <c r="E104" s="40"/>
      <c r="F104" s="218" t="s">
        <v>162</v>
      </c>
      <c r="G104" s="40"/>
      <c r="H104" s="40"/>
      <c r="I104" s="219"/>
      <c r="J104" s="219"/>
      <c r="K104" s="40"/>
      <c r="L104" s="40"/>
      <c r="M104" s="44"/>
      <c r="N104" s="220"/>
      <c r="O104" s="221"/>
      <c r="P104" s="84"/>
      <c r="Q104" s="84"/>
      <c r="R104" s="84"/>
      <c r="S104" s="84"/>
      <c r="T104" s="84"/>
      <c r="U104" s="84"/>
      <c r="V104" s="84"/>
      <c r="W104" s="84"/>
      <c r="X104" s="85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81</v>
      </c>
    </row>
    <row r="105" s="13" customFormat="1">
      <c r="A105" s="13"/>
      <c r="B105" s="224"/>
      <c r="C105" s="225"/>
      <c r="D105" s="217" t="s">
        <v>133</v>
      </c>
      <c r="E105" s="226" t="s">
        <v>20</v>
      </c>
      <c r="F105" s="227" t="s">
        <v>165</v>
      </c>
      <c r="G105" s="225"/>
      <c r="H105" s="228">
        <v>3.9940000000000002</v>
      </c>
      <c r="I105" s="229"/>
      <c r="J105" s="229"/>
      <c r="K105" s="225"/>
      <c r="L105" s="225"/>
      <c r="M105" s="230"/>
      <c r="N105" s="231"/>
      <c r="O105" s="232"/>
      <c r="P105" s="232"/>
      <c r="Q105" s="232"/>
      <c r="R105" s="232"/>
      <c r="S105" s="232"/>
      <c r="T105" s="232"/>
      <c r="U105" s="232"/>
      <c r="V105" s="232"/>
      <c r="W105" s="232"/>
      <c r="X105" s="233"/>
      <c r="Y105" s="13"/>
      <c r="Z105" s="13"/>
      <c r="AA105" s="13"/>
      <c r="AB105" s="13"/>
      <c r="AC105" s="13"/>
      <c r="AD105" s="13"/>
      <c r="AE105" s="13"/>
      <c r="AT105" s="234" t="s">
        <v>133</v>
      </c>
      <c r="AU105" s="234" t="s">
        <v>81</v>
      </c>
      <c r="AV105" s="13" t="s">
        <v>81</v>
      </c>
      <c r="AW105" s="13" t="s">
        <v>5</v>
      </c>
      <c r="AX105" s="13" t="s">
        <v>79</v>
      </c>
      <c r="AY105" s="234" t="s">
        <v>120</v>
      </c>
    </row>
    <row r="106" s="2" customFormat="1" ht="21.75" customHeight="1">
      <c r="A106" s="38"/>
      <c r="B106" s="39"/>
      <c r="C106" s="203" t="s">
        <v>166</v>
      </c>
      <c r="D106" s="203" t="s">
        <v>122</v>
      </c>
      <c r="E106" s="204" t="s">
        <v>167</v>
      </c>
      <c r="F106" s="205" t="s">
        <v>168</v>
      </c>
      <c r="G106" s="206" t="s">
        <v>137</v>
      </c>
      <c r="H106" s="207">
        <v>53</v>
      </c>
      <c r="I106" s="208"/>
      <c r="J106" s="208"/>
      <c r="K106" s="209">
        <f>ROUND(P106*H106,2)</f>
        <v>0</v>
      </c>
      <c r="L106" s="205" t="s">
        <v>20</v>
      </c>
      <c r="M106" s="44"/>
      <c r="N106" s="210" t="s">
        <v>20</v>
      </c>
      <c r="O106" s="211" t="s">
        <v>40</v>
      </c>
      <c r="P106" s="212">
        <f>I106+J106</f>
        <v>0</v>
      </c>
      <c r="Q106" s="212">
        <f>ROUND(I106*H106,2)</f>
        <v>0</v>
      </c>
      <c r="R106" s="212">
        <f>ROUND(J106*H106,2)</f>
        <v>0</v>
      </c>
      <c r="S106" s="84"/>
      <c r="T106" s="213">
        <f>S106*H106</f>
        <v>0</v>
      </c>
      <c r="U106" s="213">
        <v>6.0000000000000002E-05</v>
      </c>
      <c r="V106" s="213">
        <f>U106*H106</f>
        <v>0.0031800000000000001</v>
      </c>
      <c r="W106" s="213">
        <v>0</v>
      </c>
      <c r="X106" s="214">
        <f>W106*H106</f>
        <v>0</v>
      </c>
      <c r="Y106" s="38"/>
      <c r="Z106" s="38"/>
      <c r="AA106" s="38"/>
      <c r="AB106" s="38"/>
      <c r="AC106" s="38"/>
      <c r="AD106" s="38"/>
      <c r="AE106" s="38"/>
      <c r="AR106" s="215" t="s">
        <v>127</v>
      </c>
      <c r="AT106" s="215" t="s">
        <v>122</v>
      </c>
      <c r="AU106" s="215" t="s">
        <v>81</v>
      </c>
      <c r="AY106" s="17" t="s">
        <v>120</v>
      </c>
      <c r="BE106" s="216">
        <f>IF(O106="základní",K106,0)</f>
        <v>0</v>
      </c>
      <c r="BF106" s="216">
        <f>IF(O106="snížená",K106,0)</f>
        <v>0</v>
      </c>
      <c r="BG106" s="216">
        <f>IF(O106="zákl. přenesená",K106,0)</f>
        <v>0</v>
      </c>
      <c r="BH106" s="216">
        <f>IF(O106="sníž. přenesená",K106,0)</f>
        <v>0</v>
      </c>
      <c r="BI106" s="216">
        <f>IF(O106="nulová",K106,0)</f>
        <v>0</v>
      </c>
      <c r="BJ106" s="17" t="s">
        <v>79</v>
      </c>
      <c r="BK106" s="216">
        <f>ROUND(P106*H106,2)</f>
        <v>0</v>
      </c>
      <c r="BL106" s="17" t="s">
        <v>127</v>
      </c>
      <c r="BM106" s="215" t="s">
        <v>169</v>
      </c>
    </row>
    <row r="107" s="2" customFormat="1">
      <c r="A107" s="38"/>
      <c r="B107" s="39"/>
      <c r="C107" s="40"/>
      <c r="D107" s="217" t="s">
        <v>129</v>
      </c>
      <c r="E107" s="40"/>
      <c r="F107" s="218" t="s">
        <v>170</v>
      </c>
      <c r="G107" s="40"/>
      <c r="H107" s="40"/>
      <c r="I107" s="219"/>
      <c r="J107" s="219"/>
      <c r="K107" s="40"/>
      <c r="L107" s="40"/>
      <c r="M107" s="44"/>
      <c r="N107" s="220"/>
      <c r="O107" s="221"/>
      <c r="P107" s="84"/>
      <c r="Q107" s="84"/>
      <c r="R107" s="84"/>
      <c r="S107" s="84"/>
      <c r="T107" s="84"/>
      <c r="U107" s="84"/>
      <c r="V107" s="84"/>
      <c r="W107" s="84"/>
      <c r="X107" s="85"/>
      <c r="Y107" s="38"/>
      <c r="Z107" s="38"/>
      <c r="AA107" s="38"/>
      <c r="AB107" s="38"/>
      <c r="AC107" s="38"/>
      <c r="AD107" s="38"/>
      <c r="AE107" s="38"/>
      <c r="AT107" s="17" t="s">
        <v>129</v>
      </c>
      <c r="AU107" s="17" t="s">
        <v>81</v>
      </c>
    </row>
    <row r="108" s="2" customFormat="1" ht="16.5" customHeight="1">
      <c r="A108" s="38"/>
      <c r="B108" s="39"/>
      <c r="C108" s="235" t="s">
        <v>150</v>
      </c>
      <c r="D108" s="235" t="s">
        <v>147</v>
      </c>
      <c r="E108" s="236" t="s">
        <v>171</v>
      </c>
      <c r="F108" s="237" t="s">
        <v>172</v>
      </c>
      <c r="G108" s="238" t="s">
        <v>173</v>
      </c>
      <c r="H108" s="239">
        <v>47.700000000000003</v>
      </c>
      <c r="I108" s="240"/>
      <c r="J108" s="241"/>
      <c r="K108" s="242">
        <f>ROUND(P108*H108,2)</f>
        <v>0</v>
      </c>
      <c r="L108" s="237" t="s">
        <v>20</v>
      </c>
      <c r="M108" s="243"/>
      <c r="N108" s="244" t="s">
        <v>20</v>
      </c>
      <c r="O108" s="211" t="s">
        <v>40</v>
      </c>
      <c r="P108" s="212">
        <f>I108+J108</f>
        <v>0</v>
      </c>
      <c r="Q108" s="212">
        <f>ROUND(I108*H108,2)</f>
        <v>0</v>
      </c>
      <c r="R108" s="212">
        <f>ROUND(J108*H108,2)</f>
        <v>0</v>
      </c>
      <c r="S108" s="84"/>
      <c r="T108" s="213">
        <f>S108*H108</f>
        <v>0</v>
      </c>
      <c r="U108" s="213">
        <v>0.0038</v>
      </c>
      <c r="V108" s="213">
        <f>U108*H108</f>
        <v>0.18126</v>
      </c>
      <c r="W108" s="213">
        <v>0</v>
      </c>
      <c r="X108" s="214">
        <f>W108*H108</f>
        <v>0</v>
      </c>
      <c r="Y108" s="38"/>
      <c r="Z108" s="38"/>
      <c r="AA108" s="38"/>
      <c r="AB108" s="38"/>
      <c r="AC108" s="38"/>
      <c r="AD108" s="38"/>
      <c r="AE108" s="38"/>
      <c r="AR108" s="215" t="s">
        <v>150</v>
      </c>
      <c r="AT108" s="215" t="s">
        <v>147</v>
      </c>
      <c r="AU108" s="215" t="s">
        <v>81</v>
      </c>
      <c r="AY108" s="17" t="s">
        <v>120</v>
      </c>
      <c r="BE108" s="216">
        <f>IF(O108="základní",K108,0)</f>
        <v>0</v>
      </c>
      <c r="BF108" s="216">
        <f>IF(O108="snížená",K108,0)</f>
        <v>0</v>
      </c>
      <c r="BG108" s="216">
        <f>IF(O108="zákl. přenesená",K108,0)</f>
        <v>0</v>
      </c>
      <c r="BH108" s="216">
        <f>IF(O108="sníž. přenesená",K108,0)</f>
        <v>0</v>
      </c>
      <c r="BI108" s="216">
        <f>IF(O108="nulová",K108,0)</f>
        <v>0</v>
      </c>
      <c r="BJ108" s="17" t="s">
        <v>79</v>
      </c>
      <c r="BK108" s="216">
        <f>ROUND(P108*H108,2)</f>
        <v>0</v>
      </c>
      <c r="BL108" s="17" t="s">
        <v>127</v>
      </c>
      <c r="BM108" s="215" t="s">
        <v>174</v>
      </c>
    </row>
    <row r="109" s="2" customFormat="1">
      <c r="A109" s="38"/>
      <c r="B109" s="39"/>
      <c r="C109" s="40"/>
      <c r="D109" s="217" t="s">
        <v>129</v>
      </c>
      <c r="E109" s="40"/>
      <c r="F109" s="218" t="s">
        <v>175</v>
      </c>
      <c r="G109" s="40"/>
      <c r="H109" s="40"/>
      <c r="I109" s="219"/>
      <c r="J109" s="219"/>
      <c r="K109" s="40"/>
      <c r="L109" s="40"/>
      <c r="M109" s="44"/>
      <c r="N109" s="220"/>
      <c r="O109" s="221"/>
      <c r="P109" s="84"/>
      <c r="Q109" s="84"/>
      <c r="R109" s="84"/>
      <c r="S109" s="84"/>
      <c r="T109" s="84"/>
      <c r="U109" s="84"/>
      <c r="V109" s="84"/>
      <c r="W109" s="84"/>
      <c r="X109" s="85"/>
      <c r="Y109" s="38"/>
      <c r="Z109" s="38"/>
      <c r="AA109" s="38"/>
      <c r="AB109" s="38"/>
      <c r="AC109" s="38"/>
      <c r="AD109" s="38"/>
      <c r="AE109" s="38"/>
      <c r="AT109" s="17" t="s">
        <v>129</v>
      </c>
      <c r="AU109" s="17" t="s">
        <v>81</v>
      </c>
    </row>
    <row r="110" s="13" customFormat="1">
      <c r="A110" s="13"/>
      <c r="B110" s="224"/>
      <c r="C110" s="225"/>
      <c r="D110" s="217" t="s">
        <v>133</v>
      </c>
      <c r="E110" s="226" t="s">
        <v>20</v>
      </c>
      <c r="F110" s="227" t="s">
        <v>176</v>
      </c>
      <c r="G110" s="225"/>
      <c r="H110" s="228">
        <v>47.700000000000003</v>
      </c>
      <c r="I110" s="229"/>
      <c r="J110" s="229"/>
      <c r="K110" s="225"/>
      <c r="L110" s="225"/>
      <c r="M110" s="230"/>
      <c r="N110" s="231"/>
      <c r="O110" s="232"/>
      <c r="P110" s="232"/>
      <c r="Q110" s="232"/>
      <c r="R110" s="232"/>
      <c r="S110" s="232"/>
      <c r="T110" s="232"/>
      <c r="U110" s="232"/>
      <c r="V110" s="232"/>
      <c r="W110" s="232"/>
      <c r="X110" s="233"/>
      <c r="Y110" s="13"/>
      <c r="Z110" s="13"/>
      <c r="AA110" s="13"/>
      <c r="AB110" s="13"/>
      <c r="AC110" s="13"/>
      <c r="AD110" s="13"/>
      <c r="AE110" s="13"/>
      <c r="AT110" s="234" t="s">
        <v>133</v>
      </c>
      <c r="AU110" s="234" t="s">
        <v>81</v>
      </c>
      <c r="AV110" s="13" t="s">
        <v>81</v>
      </c>
      <c r="AW110" s="13" t="s">
        <v>5</v>
      </c>
      <c r="AX110" s="13" t="s">
        <v>79</v>
      </c>
      <c r="AY110" s="234" t="s">
        <v>120</v>
      </c>
    </row>
    <row r="111" s="2" customFormat="1" ht="24.15" customHeight="1">
      <c r="A111" s="38"/>
      <c r="B111" s="39"/>
      <c r="C111" s="235" t="s">
        <v>177</v>
      </c>
      <c r="D111" s="235" t="s">
        <v>147</v>
      </c>
      <c r="E111" s="236" t="s">
        <v>178</v>
      </c>
      <c r="F111" s="237" t="s">
        <v>179</v>
      </c>
      <c r="G111" s="238" t="s">
        <v>137</v>
      </c>
      <c r="H111" s="239">
        <v>159</v>
      </c>
      <c r="I111" s="240"/>
      <c r="J111" s="241"/>
      <c r="K111" s="242">
        <f>ROUND(P111*H111,2)</f>
        <v>0</v>
      </c>
      <c r="L111" s="237" t="s">
        <v>126</v>
      </c>
      <c r="M111" s="243"/>
      <c r="N111" s="244" t="s">
        <v>20</v>
      </c>
      <c r="O111" s="211" t="s">
        <v>40</v>
      </c>
      <c r="P111" s="212">
        <f>I111+J111</f>
        <v>0</v>
      </c>
      <c r="Q111" s="212">
        <f>ROUND(I111*H111,2)</f>
        <v>0</v>
      </c>
      <c r="R111" s="212">
        <f>ROUND(J111*H111,2)</f>
        <v>0</v>
      </c>
      <c r="S111" s="84"/>
      <c r="T111" s="213">
        <f>S111*H111</f>
        <v>0</v>
      </c>
      <c r="U111" s="213">
        <v>0.0070899999999999999</v>
      </c>
      <c r="V111" s="213">
        <f>U111*H111</f>
        <v>1.12731</v>
      </c>
      <c r="W111" s="213">
        <v>0</v>
      </c>
      <c r="X111" s="214">
        <f>W111*H111</f>
        <v>0</v>
      </c>
      <c r="Y111" s="38"/>
      <c r="Z111" s="38"/>
      <c r="AA111" s="38"/>
      <c r="AB111" s="38"/>
      <c r="AC111" s="38"/>
      <c r="AD111" s="38"/>
      <c r="AE111" s="38"/>
      <c r="AR111" s="215" t="s">
        <v>150</v>
      </c>
      <c r="AT111" s="215" t="s">
        <v>147</v>
      </c>
      <c r="AU111" s="215" t="s">
        <v>81</v>
      </c>
      <c r="AY111" s="17" t="s">
        <v>120</v>
      </c>
      <c r="BE111" s="216">
        <f>IF(O111="základní",K111,0)</f>
        <v>0</v>
      </c>
      <c r="BF111" s="216">
        <f>IF(O111="snížená",K111,0)</f>
        <v>0</v>
      </c>
      <c r="BG111" s="216">
        <f>IF(O111="zákl. přenesená",K111,0)</f>
        <v>0</v>
      </c>
      <c r="BH111" s="216">
        <f>IF(O111="sníž. přenesená",K111,0)</f>
        <v>0</v>
      </c>
      <c r="BI111" s="216">
        <f>IF(O111="nulová",K111,0)</f>
        <v>0</v>
      </c>
      <c r="BJ111" s="17" t="s">
        <v>79</v>
      </c>
      <c r="BK111" s="216">
        <f>ROUND(P111*H111,2)</f>
        <v>0</v>
      </c>
      <c r="BL111" s="17" t="s">
        <v>127</v>
      </c>
      <c r="BM111" s="215" t="s">
        <v>180</v>
      </c>
    </row>
    <row r="112" s="2" customFormat="1">
      <c r="A112" s="38"/>
      <c r="B112" s="39"/>
      <c r="C112" s="40"/>
      <c r="D112" s="217" t="s">
        <v>129</v>
      </c>
      <c r="E112" s="40"/>
      <c r="F112" s="218" t="s">
        <v>179</v>
      </c>
      <c r="G112" s="40"/>
      <c r="H112" s="40"/>
      <c r="I112" s="219"/>
      <c r="J112" s="219"/>
      <c r="K112" s="40"/>
      <c r="L112" s="40"/>
      <c r="M112" s="44"/>
      <c r="N112" s="220"/>
      <c r="O112" s="221"/>
      <c r="P112" s="84"/>
      <c r="Q112" s="84"/>
      <c r="R112" s="84"/>
      <c r="S112" s="84"/>
      <c r="T112" s="84"/>
      <c r="U112" s="84"/>
      <c r="V112" s="84"/>
      <c r="W112" s="84"/>
      <c r="X112" s="85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81</v>
      </c>
    </row>
    <row r="113" s="13" customFormat="1">
      <c r="A113" s="13"/>
      <c r="B113" s="224"/>
      <c r="C113" s="225"/>
      <c r="D113" s="217" t="s">
        <v>133</v>
      </c>
      <c r="E113" s="226" t="s">
        <v>20</v>
      </c>
      <c r="F113" s="227" t="s">
        <v>181</v>
      </c>
      <c r="G113" s="225"/>
      <c r="H113" s="228">
        <v>159</v>
      </c>
      <c r="I113" s="229"/>
      <c r="J113" s="229"/>
      <c r="K113" s="225"/>
      <c r="L113" s="225"/>
      <c r="M113" s="230"/>
      <c r="N113" s="231"/>
      <c r="O113" s="232"/>
      <c r="P113" s="232"/>
      <c r="Q113" s="232"/>
      <c r="R113" s="232"/>
      <c r="S113" s="232"/>
      <c r="T113" s="232"/>
      <c r="U113" s="232"/>
      <c r="V113" s="232"/>
      <c r="W113" s="232"/>
      <c r="X113" s="233"/>
      <c r="Y113" s="13"/>
      <c r="Z113" s="13"/>
      <c r="AA113" s="13"/>
      <c r="AB113" s="13"/>
      <c r="AC113" s="13"/>
      <c r="AD113" s="13"/>
      <c r="AE113" s="13"/>
      <c r="AT113" s="234" t="s">
        <v>133</v>
      </c>
      <c r="AU113" s="234" t="s">
        <v>81</v>
      </c>
      <c r="AV113" s="13" t="s">
        <v>81</v>
      </c>
      <c r="AW113" s="13" t="s">
        <v>5</v>
      </c>
      <c r="AX113" s="13" t="s">
        <v>79</v>
      </c>
      <c r="AY113" s="234" t="s">
        <v>120</v>
      </c>
    </row>
    <row r="114" s="2" customFormat="1" ht="24.15" customHeight="1">
      <c r="A114" s="38"/>
      <c r="B114" s="39"/>
      <c r="C114" s="203" t="s">
        <v>182</v>
      </c>
      <c r="D114" s="203" t="s">
        <v>122</v>
      </c>
      <c r="E114" s="204" t="s">
        <v>183</v>
      </c>
      <c r="F114" s="205" t="s">
        <v>184</v>
      </c>
      <c r="G114" s="206" t="s">
        <v>137</v>
      </c>
      <c r="H114" s="207">
        <v>53</v>
      </c>
      <c r="I114" s="208"/>
      <c r="J114" s="208"/>
      <c r="K114" s="209">
        <f>ROUND(P114*H114,2)</f>
        <v>0</v>
      </c>
      <c r="L114" s="205" t="s">
        <v>126</v>
      </c>
      <c r="M114" s="44"/>
      <c r="N114" s="210" t="s">
        <v>20</v>
      </c>
      <c r="O114" s="211" t="s">
        <v>40</v>
      </c>
      <c r="P114" s="212">
        <f>I114+J114</f>
        <v>0</v>
      </c>
      <c r="Q114" s="212">
        <f>ROUND(I114*H114,2)</f>
        <v>0</v>
      </c>
      <c r="R114" s="212">
        <f>ROUND(J114*H114,2)</f>
        <v>0</v>
      </c>
      <c r="S114" s="84"/>
      <c r="T114" s="213">
        <f>S114*H114</f>
        <v>0</v>
      </c>
      <c r="U114" s="213">
        <v>0</v>
      </c>
      <c r="V114" s="213">
        <f>U114*H114</f>
        <v>0</v>
      </c>
      <c r="W114" s="213">
        <v>0</v>
      </c>
      <c r="X114" s="214">
        <f>W114*H114</f>
        <v>0</v>
      </c>
      <c r="Y114" s="38"/>
      <c r="Z114" s="38"/>
      <c r="AA114" s="38"/>
      <c r="AB114" s="38"/>
      <c r="AC114" s="38"/>
      <c r="AD114" s="38"/>
      <c r="AE114" s="38"/>
      <c r="AR114" s="215" t="s">
        <v>127</v>
      </c>
      <c r="AT114" s="215" t="s">
        <v>122</v>
      </c>
      <c r="AU114" s="215" t="s">
        <v>81</v>
      </c>
      <c r="AY114" s="17" t="s">
        <v>120</v>
      </c>
      <c r="BE114" s="216">
        <f>IF(O114="základní",K114,0)</f>
        <v>0</v>
      </c>
      <c r="BF114" s="216">
        <f>IF(O114="snížená",K114,0)</f>
        <v>0</v>
      </c>
      <c r="BG114" s="216">
        <f>IF(O114="zákl. přenesená",K114,0)</f>
        <v>0</v>
      </c>
      <c r="BH114" s="216">
        <f>IF(O114="sníž. přenesená",K114,0)</f>
        <v>0</v>
      </c>
      <c r="BI114" s="216">
        <f>IF(O114="nulová",K114,0)</f>
        <v>0</v>
      </c>
      <c r="BJ114" s="17" t="s">
        <v>79</v>
      </c>
      <c r="BK114" s="216">
        <f>ROUND(P114*H114,2)</f>
        <v>0</v>
      </c>
      <c r="BL114" s="17" t="s">
        <v>127</v>
      </c>
      <c r="BM114" s="215" t="s">
        <v>185</v>
      </c>
    </row>
    <row r="115" s="2" customFormat="1">
      <c r="A115" s="38"/>
      <c r="B115" s="39"/>
      <c r="C115" s="40"/>
      <c r="D115" s="217" t="s">
        <v>129</v>
      </c>
      <c r="E115" s="40"/>
      <c r="F115" s="218" t="s">
        <v>186</v>
      </c>
      <c r="G115" s="40"/>
      <c r="H115" s="40"/>
      <c r="I115" s="219"/>
      <c r="J115" s="219"/>
      <c r="K115" s="40"/>
      <c r="L115" s="40"/>
      <c r="M115" s="44"/>
      <c r="N115" s="220"/>
      <c r="O115" s="221"/>
      <c r="P115" s="84"/>
      <c r="Q115" s="84"/>
      <c r="R115" s="84"/>
      <c r="S115" s="84"/>
      <c r="T115" s="84"/>
      <c r="U115" s="84"/>
      <c r="V115" s="84"/>
      <c r="W115" s="84"/>
      <c r="X115" s="85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81</v>
      </c>
    </row>
    <row r="116" s="2" customFormat="1">
      <c r="A116" s="38"/>
      <c r="B116" s="39"/>
      <c r="C116" s="40"/>
      <c r="D116" s="222" t="s">
        <v>131</v>
      </c>
      <c r="E116" s="40"/>
      <c r="F116" s="223" t="s">
        <v>187</v>
      </c>
      <c r="G116" s="40"/>
      <c r="H116" s="40"/>
      <c r="I116" s="219"/>
      <c r="J116" s="219"/>
      <c r="K116" s="40"/>
      <c r="L116" s="40"/>
      <c r="M116" s="44"/>
      <c r="N116" s="220"/>
      <c r="O116" s="221"/>
      <c r="P116" s="84"/>
      <c r="Q116" s="84"/>
      <c r="R116" s="84"/>
      <c r="S116" s="84"/>
      <c r="T116" s="84"/>
      <c r="U116" s="84"/>
      <c r="V116" s="84"/>
      <c r="W116" s="84"/>
      <c r="X116" s="85"/>
      <c r="Y116" s="38"/>
      <c r="Z116" s="38"/>
      <c r="AA116" s="38"/>
      <c r="AB116" s="38"/>
      <c r="AC116" s="38"/>
      <c r="AD116" s="38"/>
      <c r="AE116" s="38"/>
      <c r="AT116" s="17" t="s">
        <v>131</v>
      </c>
      <c r="AU116" s="17" t="s">
        <v>81</v>
      </c>
    </row>
    <row r="117" s="2" customFormat="1" ht="24.15" customHeight="1">
      <c r="A117" s="38"/>
      <c r="B117" s="39"/>
      <c r="C117" s="203" t="s">
        <v>188</v>
      </c>
      <c r="D117" s="203" t="s">
        <v>122</v>
      </c>
      <c r="E117" s="204" t="s">
        <v>189</v>
      </c>
      <c r="F117" s="205" t="s">
        <v>190</v>
      </c>
      <c r="G117" s="206" t="s">
        <v>137</v>
      </c>
      <c r="H117" s="207">
        <v>53</v>
      </c>
      <c r="I117" s="208"/>
      <c r="J117" s="208"/>
      <c r="K117" s="209">
        <f>ROUND(P117*H117,2)</f>
        <v>0</v>
      </c>
      <c r="L117" s="205" t="s">
        <v>126</v>
      </c>
      <c r="M117" s="44"/>
      <c r="N117" s="210" t="s">
        <v>20</v>
      </c>
      <c r="O117" s="211" t="s">
        <v>40</v>
      </c>
      <c r="P117" s="212">
        <f>I117+J117</f>
        <v>0</v>
      </c>
      <c r="Q117" s="212">
        <f>ROUND(I117*H117,2)</f>
        <v>0</v>
      </c>
      <c r="R117" s="212">
        <f>ROUND(J117*H117,2)</f>
        <v>0</v>
      </c>
      <c r="S117" s="84"/>
      <c r="T117" s="213">
        <f>S117*H117</f>
        <v>0</v>
      </c>
      <c r="U117" s="213">
        <v>0.0020799999999999998</v>
      </c>
      <c r="V117" s="213">
        <f>U117*H117</f>
        <v>0.11023999999999999</v>
      </c>
      <c r="W117" s="213">
        <v>0</v>
      </c>
      <c r="X117" s="214">
        <f>W117*H117</f>
        <v>0</v>
      </c>
      <c r="Y117" s="38"/>
      <c r="Z117" s="38"/>
      <c r="AA117" s="38"/>
      <c r="AB117" s="38"/>
      <c r="AC117" s="38"/>
      <c r="AD117" s="38"/>
      <c r="AE117" s="38"/>
      <c r="AR117" s="215" t="s">
        <v>127</v>
      </c>
      <c r="AT117" s="215" t="s">
        <v>122</v>
      </c>
      <c r="AU117" s="215" t="s">
        <v>81</v>
      </c>
      <c r="AY117" s="17" t="s">
        <v>120</v>
      </c>
      <c r="BE117" s="216">
        <f>IF(O117="základní",K117,0)</f>
        <v>0</v>
      </c>
      <c r="BF117" s="216">
        <f>IF(O117="snížená",K117,0)</f>
        <v>0</v>
      </c>
      <c r="BG117" s="216">
        <f>IF(O117="zákl. přenesená",K117,0)</f>
        <v>0</v>
      </c>
      <c r="BH117" s="216">
        <f>IF(O117="sníž. přenesená",K117,0)</f>
        <v>0</v>
      </c>
      <c r="BI117" s="216">
        <f>IF(O117="nulová",K117,0)</f>
        <v>0</v>
      </c>
      <c r="BJ117" s="17" t="s">
        <v>79</v>
      </c>
      <c r="BK117" s="216">
        <f>ROUND(P117*H117,2)</f>
        <v>0</v>
      </c>
      <c r="BL117" s="17" t="s">
        <v>127</v>
      </c>
      <c r="BM117" s="215" t="s">
        <v>191</v>
      </c>
    </row>
    <row r="118" s="2" customFormat="1">
      <c r="A118" s="38"/>
      <c r="B118" s="39"/>
      <c r="C118" s="40"/>
      <c r="D118" s="217" t="s">
        <v>129</v>
      </c>
      <c r="E118" s="40"/>
      <c r="F118" s="218" t="s">
        <v>192</v>
      </c>
      <c r="G118" s="40"/>
      <c r="H118" s="40"/>
      <c r="I118" s="219"/>
      <c r="J118" s="219"/>
      <c r="K118" s="40"/>
      <c r="L118" s="40"/>
      <c r="M118" s="44"/>
      <c r="N118" s="220"/>
      <c r="O118" s="221"/>
      <c r="P118" s="84"/>
      <c r="Q118" s="84"/>
      <c r="R118" s="84"/>
      <c r="S118" s="84"/>
      <c r="T118" s="84"/>
      <c r="U118" s="84"/>
      <c r="V118" s="84"/>
      <c r="W118" s="84"/>
      <c r="X118" s="85"/>
      <c r="Y118" s="38"/>
      <c r="Z118" s="38"/>
      <c r="AA118" s="38"/>
      <c r="AB118" s="38"/>
      <c r="AC118" s="38"/>
      <c r="AD118" s="38"/>
      <c r="AE118" s="38"/>
      <c r="AT118" s="17" t="s">
        <v>129</v>
      </c>
      <c r="AU118" s="17" t="s">
        <v>81</v>
      </c>
    </row>
    <row r="119" s="2" customFormat="1">
      <c r="A119" s="38"/>
      <c r="B119" s="39"/>
      <c r="C119" s="40"/>
      <c r="D119" s="222" t="s">
        <v>131</v>
      </c>
      <c r="E119" s="40"/>
      <c r="F119" s="223" t="s">
        <v>193</v>
      </c>
      <c r="G119" s="40"/>
      <c r="H119" s="40"/>
      <c r="I119" s="219"/>
      <c r="J119" s="219"/>
      <c r="K119" s="40"/>
      <c r="L119" s="40"/>
      <c r="M119" s="44"/>
      <c r="N119" s="220"/>
      <c r="O119" s="221"/>
      <c r="P119" s="84"/>
      <c r="Q119" s="84"/>
      <c r="R119" s="84"/>
      <c r="S119" s="84"/>
      <c r="T119" s="84"/>
      <c r="U119" s="84"/>
      <c r="V119" s="84"/>
      <c r="W119" s="84"/>
      <c r="X119" s="85"/>
      <c r="Y119" s="38"/>
      <c r="Z119" s="38"/>
      <c r="AA119" s="38"/>
      <c r="AB119" s="38"/>
      <c r="AC119" s="38"/>
      <c r="AD119" s="38"/>
      <c r="AE119" s="38"/>
      <c r="AT119" s="17" t="s">
        <v>131</v>
      </c>
      <c r="AU119" s="17" t="s">
        <v>81</v>
      </c>
    </row>
    <row r="120" s="2" customFormat="1" ht="24.15" customHeight="1">
      <c r="A120" s="38"/>
      <c r="B120" s="39"/>
      <c r="C120" s="203" t="s">
        <v>9</v>
      </c>
      <c r="D120" s="203" t="s">
        <v>122</v>
      </c>
      <c r="E120" s="204" t="s">
        <v>194</v>
      </c>
      <c r="F120" s="205" t="s">
        <v>195</v>
      </c>
      <c r="G120" s="206" t="s">
        <v>137</v>
      </c>
      <c r="H120" s="207">
        <v>53</v>
      </c>
      <c r="I120" s="208"/>
      <c r="J120" s="208"/>
      <c r="K120" s="209">
        <f>ROUND(P120*H120,2)</f>
        <v>0</v>
      </c>
      <c r="L120" s="205" t="s">
        <v>126</v>
      </c>
      <c r="M120" s="44"/>
      <c r="N120" s="210" t="s">
        <v>20</v>
      </c>
      <c r="O120" s="211" t="s">
        <v>40</v>
      </c>
      <c r="P120" s="212">
        <f>I120+J120</f>
        <v>0</v>
      </c>
      <c r="Q120" s="212">
        <f>ROUND(I120*H120,2)</f>
        <v>0</v>
      </c>
      <c r="R120" s="212">
        <f>ROUND(J120*H120,2)</f>
        <v>0</v>
      </c>
      <c r="S120" s="84"/>
      <c r="T120" s="213">
        <f>S120*H120</f>
        <v>0</v>
      </c>
      <c r="U120" s="213">
        <v>0</v>
      </c>
      <c r="V120" s="213">
        <f>U120*H120</f>
        <v>0</v>
      </c>
      <c r="W120" s="213">
        <v>0</v>
      </c>
      <c r="X120" s="214">
        <f>W120*H120</f>
        <v>0</v>
      </c>
      <c r="Y120" s="38"/>
      <c r="Z120" s="38"/>
      <c r="AA120" s="38"/>
      <c r="AB120" s="38"/>
      <c r="AC120" s="38"/>
      <c r="AD120" s="38"/>
      <c r="AE120" s="38"/>
      <c r="AR120" s="215" t="s">
        <v>127</v>
      </c>
      <c r="AT120" s="215" t="s">
        <v>122</v>
      </c>
      <c r="AU120" s="215" t="s">
        <v>81</v>
      </c>
      <c r="AY120" s="17" t="s">
        <v>120</v>
      </c>
      <c r="BE120" s="216">
        <f>IF(O120="základní",K120,0)</f>
        <v>0</v>
      </c>
      <c r="BF120" s="216">
        <f>IF(O120="snížená",K120,0)</f>
        <v>0</v>
      </c>
      <c r="BG120" s="216">
        <f>IF(O120="zákl. přenesená",K120,0)</f>
        <v>0</v>
      </c>
      <c r="BH120" s="216">
        <f>IF(O120="sníž. přenesená",K120,0)</f>
        <v>0</v>
      </c>
      <c r="BI120" s="216">
        <f>IF(O120="nulová",K120,0)</f>
        <v>0</v>
      </c>
      <c r="BJ120" s="17" t="s">
        <v>79</v>
      </c>
      <c r="BK120" s="216">
        <f>ROUND(P120*H120,2)</f>
        <v>0</v>
      </c>
      <c r="BL120" s="17" t="s">
        <v>127</v>
      </c>
      <c r="BM120" s="215" t="s">
        <v>196</v>
      </c>
    </row>
    <row r="121" s="2" customFormat="1">
      <c r="A121" s="38"/>
      <c r="B121" s="39"/>
      <c r="C121" s="40"/>
      <c r="D121" s="217" t="s">
        <v>129</v>
      </c>
      <c r="E121" s="40"/>
      <c r="F121" s="218" t="s">
        <v>197</v>
      </c>
      <c r="G121" s="40"/>
      <c r="H121" s="40"/>
      <c r="I121" s="219"/>
      <c r="J121" s="219"/>
      <c r="K121" s="40"/>
      <c r="L121" s="40"/>
      <c r="M121" s="44"/>
      <c r="N121" s="220"/>
      <c r="O121" s="221"/>
      <c r="P121" s="84"/>
      <c r="Q121" s="84"/>
      <c r="R121" s="84"/>
      <c r="S121" s="84"/>
      <c r="T121" s="84"/>
      <c r="U121" s="84"/>
      <c r="V121" s="84"/>
      <c r="W121" s="84"/>
      <c r="X121" s="85"/>
      <c r="Y121" s="38"/>
      <c r="Z121" s="38"/>
      <c r="AA121" s="38"/>
      <c r="AB121" s="38"/>
      <c r="AC121" s="38"/>
      <c r="AD121" s="38"/>
      <c r="AE121" s="38"/>
      <c r="AT121" s="17" t="s">
        <v>129</v>
      </c>
      <c r="AU121" s="17" t="s">
        <v>81</v>
      </c>
    </row>
    <row r="122" s="2" customFormat="1">
      <c r="A122" s="38"/>
      <c r="B122" s="39"/>
      <c r="C122" s="40"/>
      <c r="D122" s="222" t="s">
        <v>131</v>
      </c>
      <c r="E122" s="40"/>
      <c r="F122" s="223" t="s">
        <v>198</v>
      </c>
      <c r="G122" s="40"/>
      <c r="H122" s="40"/>
      <c r="I122" s="219"/>
      <c r="J122" s="219"/>
      <c r="K122" s="40"/>
      <c r="L122" s="40"/>
      <c r="M122" s="44"/>
      <c r="N122" s="220"/>
      <c r="O122" s="221"/>
      <c r="P122" s="84"/>
      <c r="Q122" s="84"/>
      <c r="R122" s="84"/>
      <c r="S122" s="84"/>
      <c r="T122" s="84"/>
      <c r="U122" s="84"/>
      <c r="V122" s="84"/>
      <c r="W122" s="84"/>
      <c r="X122" s="85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81</v>
      </c>
    </row>
    <row r="123" s="2" customFormat="1" ht="24.15" customHeight="1">
      <c r="A123" s="38"/>
      <c r="B123" s="39"/>
      <c r="C123" s="235" t="s">
        <v>199</v>
      </c>
      <c r="D123" s="235" t="s">
        <v>147</v>
      </c>
      <c r="E123" s="236" t="s">
        <v>200</v>
      </c>
      <c r="F123" s="237" t="s">
        <v>201</v>
      </c>
      <c r="G123" s="238" t="s">
        <v>202</v>
      </c>
      <c r="H123" s="239">
        <v>5.2999999999999998</v>
      </c>
      <c r="I123" s="240"/>
      <c r="J123" s="241"/>
      <c r="K123" s="242">
        <f>ROUND(P123*H123,2)</f>
        <v>0</v>
      </c>
      <c r="L123" s="237" t="s">
        <v>126</v>
      </c>
      <c r="M123" s="243"/>
      <c r="N123" s="244" t="s">
        <v>20</v>
      </c>
      <c r="O123" s="211" t="s">
        <v>40</v>
      </c>
      <c r="P123" s="212">
        <f>I123+J123</f>
        <v>0</v>
      </c>
      <c r="Q123" s="212">
        <f>ROUND(I123*H123,2)</f>
        <v>0</v>
      </c>
      <c r="R123" s="212">
        <f>ROUND(J123*H123,2)</f>
        <v>0</v>
      </c>
      <c r="S123" s="84"/>
      <c r="T123" s="213">
        <f>S123*H123</f>
        <v>0</v>
      </c>
      <c r="U123" s="213">
        <v>0.001</v>
      </c>
      <c r="V123" s="213">
        <f>U123*H123</f>
        <v>0.0053</v>
      </c>
      <c r="W123" s="213">
        <v>0</v>
      </c>
      <c r="X123" s="214">
        <f>W123*H123</f>
        <v>0</v>
      </c>
      <c r="Y123" s="38"/>
      <c r="Z123" s="38"/>
      <c r="AA123" s="38"/>
      <c r="AB123" s="38"/>
      <c r="AC123" s="38"/>
      <c r="AD123" s="38"/>
      <c r="AE123" s="38"/>
      <c r="AR123" s="215" t="s">
        <v>150</v>
      </c>
      <c r="AT123" s="215" t="s">
        <v>147</v>
      </c>
      <c r="AU123" s="215" t="s">
        <v>81</v>
      </c>
      <c r="AY123" s="17" t="s">
        <v>120</v>
      </c>
      <c r="BE123" s="216">
        <f>IF(O123="základní",K123,0)</f>
        <v>0</v>
      </c>
      <c r="BF123" s="216">
        <f>IF(O123="snížená",K123,0)</f>
        <v>0</v>
      </c>
      <c r="BG123" s="216">
        <f>IF(O123="zákl. přenesená",K123,0)</f>
        <v>0</v>
      </c>
      <c r="BH123" s="216">
        <f>IF(O123="sníž. přenesená",K123,0)</f>
        <v>0</v>
      </c>
      <c r="BI123" s="216">
        <f>IF(O123="nulová",K123,0)</f>
        <v>0</v>
      </c>
      <c r="BJ123" s="17" t="s">
        <v>79</v>
      </c>
      <c r="BK123" s="216">
        <f>ROUND(P123*H123,2)</f>
        <v>0</v>
      </c>
      <c r="BL123" s="17" t="s">
        <v>127</v>
      </c>
      <c r="BM123" s="215" t="s">
        <v>203</v>
      </c>
    </row>
    <row r="124" s="2" customFormat="1">
      <c r="A124" s="38"/>
      <c r="B124" s="39"/>
      <c r="C124" s="40"/>
      <c r="D124" s="217" t="s">
        <v>129</v>
      </c>
      <c r="E124" s="40"/>
      <c r="F124" s="218" t="s">
        <v>201</v>
      </c>
      <c r="G124" s="40"/>
      <c r="H124" s="40"/>
      <c r="I124" s="219"/>
      <c r="J124" s="219"/>
      <c r="K124" s="40"/>
      <c r="L124" s="40"/>
      <c r="M124" s="44"/>
      <c r="N124" s="220"/>
      <c r="O124" s="221"/>
      <c r="P124" s="84"/>
      <c r="Q124" s="84"/>
      <c r="R124" s="84"/>
      <c r="S124" s="84"/>
      <c r="T124" s="84"/>
      <c r="U124" s="84"/>
      <c r="V124" s="84"/>
      <c r="W124" s="84"/>
      <c r="X124" s="85"/>
      <c r="Y124" s="38"/>
      <c r="Z124" s="38"/>
      <c r="AA124" s="38"/>
      <c r="AB124" s="38"/>
      <c r="AC124" s="38"/>
      <c r="AD124" s="38"/>
      <c r="AE124" s="38"/>
      <c r="AT124" s="17" t="s">
        <v>129</v>
      </c>
      <c r="AU124" s="17" t="s">
        <v>81</v>
      </c>
    </row>
    <row r="125" s="2" customFormat="1">
      <c r="A125" s="38"/>
      <c r="B125" s="39"/>
      <c r="C125" s="40"/>
      <c r="D125" s="217" t="s">
        <v>204</v>
      </c>
      <c r="E125" s="40"/>
      <c r="F125" s="245" t="s">
        <v>205</v>
      </c>
      <c r="G125" s="40"/>
      <c r="H125" s="40"/>
      <c r="I125" s="219"/>
      <c r="J125" s="219"/>
      <c r="K125" s="40"/>
      <c r="L125" s="40"/>
      <c r="M125" s="44"/>
      <c r="N125" s="220"/>
      <c r="O125" s="221"/>
      <c r="P125" s="84"/>
      <c r="Q125" s="84"/>
      <c r="R125" s="84"/>
      <c r="S125" s="84"/>
      <c r="T125" s="84"/>
      <c r="U125" s="84"/>
      <c r="V125" s="84"/>
      <c r="W125" s="84"/>
      <c r="X125" s="85"/>
      <c r="Y125" s="38"/>
      <c r="Z125" s="38"/>
      <c r="AA125" s="38"/>
      <c r="AB125" s="38"/>
      <c r="AC125" s="38"/>
      <c r="AD125" s="38"/>
      <c r="AE125" s="38"/>
      <c r="AT125" s="17" t="s">
        <v>204</v>
      </c>
      <c r="AU125" s="17" t="s">
        <v>81</v>
      </c>
    </row>
    <row r="126" s="13" customFormat="1">
      <c r="A126" s="13"/>
      <c r="B126" s="224"/>
      <c r="C126" s="225"/>
      <c r="D126" s="217" t="s">
        <v>133</v>
      </c>
      <c r="E126" s="226" t="s">
        <v>20</v>
      </c>
      <c r="F126" s="227" t="s">
        <v>206</v>
      </c>
      <c r="G126" s="225"/>
      <c r="H126" s="228">
        <v>5.2999999999999998</v>
      </c>
      <c r="I126" s="229"/>
      <c r="J126" s="229"/>
      <c r="K126" s="225"/>
      <c r="L126" s="225"/>
      <c r="M126" s="230"/>
      <c r="N126" s="23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3"/>
      <c r="Y126" s="13"/>
      <c r="Z126" s="13"/>
      <c r="AA126" s="13"/>
      <c r="AB126" s="13"/>
      <c r="AC126" s="13"/>
      <c r="AD126" s="13"/>
      <c r="AE126" s="13"/>
      <c r="AT126" s="234" t="s">
        <v>133</v>
      </c>
      <c r="AU126" s="234" t="s">
        <v>81</v>
      </c>
      <c r="AV126" s="13" t="s">
        <v>81</v>
      </c>
      <c r="AW126" s="13" t="s">
        <v>5</v>
      </c>
      <c r="AX126" s="13" t="s">
        <v>79</v>
      </c>
      <c r="AY126" s="234" t="s">
        <v>120</v>
      </c>
    </row>
    <row r="127" s="2" customFormat="1" ht="24.15" customHeight="1">
      <c r="A127" s="38"/>
      <c r="B127" s="39"/>
      <c r="C127" s="203" t="s">
        <v>207</v>
      </c>
      <c r="D127" s="203" t="s">
        <v>122</v>
      </c>
      <c r="E127" s="204" t="s">
        <v>208</v>
      </c>
      <c r="F127" s="205" t="s">
        <v>209</v>
      </c>
      <c r="G127" s="206" t="s">
        <v>125</v>
      </c>
      <c r="H127" s="207">
        <v>41.631999999999998</v>
      </c>
      <c r="I127" s="208"/>
      <c r="J127" s="208"/>
      <c r="K127" s="209">
        <f>ROUND(P127*H127,2)</f>
        <v>0</v>
      </c>
      <c r="L127" s="205" t="s">
        <v>126</v>
      </c>
      <c r="M127" s="44"/>
      <c r="N127" s="210" t="s">
        <v>20</v>
      </c>
      <c r="O127" s="211" t="s">
        <v>40</v>
      </c>
      <c r="P127" s="212">
        <f>I127+J127</f>
        <v>0</v>
      </c>
      <c r="Q127" s="212">
        <f>ROUND(I127*H127,2)</f>
        <v>0</v>
      </c>
      <c r="R127" s="212">
        <f>ROUND(J127*H127,2)</f>
        <v>0</v>
      </c>
      <c r="S127" s="84"/>
      <c r="T127" s="213">
        <f>S127*H127</f>
        <v>0</v>
      </c>
      <c r="U127" s="213">
        <v>0</v>
      </c>
      <c r="V127" s="213">
        <f>U127*H127</f>
        <v>0</v>
      </c>
      <c r="W127" s="213">
        <v>0</v>
      </c>
      <c r="X127" s="214">
        <f>W127*H127</f>
        <v>0</v>
      </c>
      <c r="Y127" s="38"/>
      <c r="Z127" s="38"/>
      <c r="AA127" s="38"/>
      <c r="AB127" s="38"/>
      <c r="AC127" s="38"/>
      <c r="AD127" s="38"/>
      <c r="AE127" s="38"/>
      <c r="AR127" s="215" t="s">
        <v>127</v>
      </c>
      <c r="AT127" s="215" t="s">
        <v>122</v>
      </c>
      <c r="AU127" s="215" t="s">
        <v>81</v>
      </c>
      <c r="AY127" s="17" t="s">
        <v>120</v>
      </c>
      <c r="BE127" s="216">
        <f>IF(O127="základní",K127,0)</f>
        <v>0</v>
      </c>
      <c r="BF127" s="216">
        <f>IF(O127="snížená",K127,0)</f>
        <v>0</v>
      </c>
      <c r="BG127" s="216">
        <f>IF(O127="zákl. přenesená",K127,0)</f>
        <v>0</v>
      </c>
      <c r="BH127" s="216">
        <f>IF(O127="sníž. přenesená",K127,0)</f>
        <v>0</v>
      </c>
      <c r="BI127" s="216">
        <f>IF(O127="nulová",K127,0)</f>
        <v>0</v>
      </c>
      <c r="BJ127" s="17" t="s">
        <v>79</v>
      </c>
      <c r="BK127" s="216">
        <f>ROUND(P127*H127,2)</f>
        <v>0</v>
      </c>
      <c r="BL127" s="17" t="s">
        <v>127</v>
      </c>
      <c r="BM127" s="215" t="s">
        <v>210</v>
      </c>
    </row>
    <row r="128" s="2" customFormat="1">
      <c r="A128" s="38"/>
      <c r="B128" s="39"/>
      <c r="C128" s="40"/>
      <c r="D128" s="217" t="s">
        <v>129</v>
      </c>
      <c r="E128" s="40"/>
      <c r="F128" s="218" t="s">
        <v>211</v>
      </c>
      <c r="G128" s="40"/>
      <c r="H128" s="40"/>
      <c r="I128" s="219"/>
      <c r="J128" s="219"/>
      <c r="K128" s="40"/>
      <c r="L128" s="40"/>
      <c r="M128" s="44"/>
      <c r="N128" s="220"/>
      <c r="O128" s="221"/>
      <c r="P128" s="84"/>
      <c r="Q128" s="84"/>
      <c r="R128" s="84"/>
      <c r="S128" s="84"/>
      <c r="T128" s="84"/>
      <c r="U128" s="84"/>
      <c r="V128" s="84"/>
      <c r="W128" s="84"/>
      <c r="X128" s="85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81</v>
      </c>
    </row>
    <row r="129" s="2" customFormat="1">
      <c r="A129" s="38"/>
      <c r="B129" s="39"/>
      <c r="C129" s="40"/>
      <c r="D129" s="222" t="s">
        <v>131</v>
      </c>
      <c r="E129" s="40"/>
      <c r="F129" s="223" t="s">
        <v>212</v>
      </c>
      <c r="G129" s="40"/>
      <c r="H129" s="40"/>
      <c r="I129" s="219"/>
      <c r="J129" s="219"/>
      <c r="K129" s="40"/>
      <c r="L129" s="40"/>
      <c r="M129" s="44"/>
      <c r="N129" s="220"/>
      <c r="O129" s="221"/>
      <c r="P129" s="84"/>
      <c r="Q129" s="84"/>
      <c r="R129" s="84"/>
      <c r="S129" s="84"/>
      <c r="T129" s="84"/>
      <c r="U129" s="84"/>
      <c r="V129" s="84"/>
      <c r="W129" s="84"/>
      <c r="X129" s="85"/>
      <c r="Y129" s="38"/>
      <c r="Z129" s="38"/>
      <c r="AA129" s="38"/>
      <c r="AB129" s="38"/>
      <c r="AC129" s="38"/>
      <c r="AD129" s="38"/>
      <c r="AE129" s="38"/>
      <c r="AT129" s="17" t="s">
        <v>131</v>
      </c>
      <c r="AU129" s="17" t="s">
        <v>81</v>
      </c>
    </row>
    <row r="130" s="13" customFormat="1">
      <c r="A130" s="13"/>
      <c r="B130" s="224"/>
      <c r="C130" s="225"/>
      <c r="D130" s="217" t="s">
        <v>133</v>
      </c>
      <c r="E130" s="226" t="s">
        <v>20</v>
      </c>
      <c r="F130" s="227" t="s">
        <v>213</v>
      </c>
      <c r="G130" s="225"/>
      <c r="H130" s="228">
        <v>41.631999999999998</v>
      </c>
      <c r="I130" s="229"/>
      <c r="J130" s="229"/>
      <c r="K130" s="225"/>
      <c r="L130" s="225"/>
      <c r="M130" s="230"/>
      <c r="N130" s="231"/>
      <c r="O130" s="232"/>
      <c r="P130" s="232"/>
      <c r="Q130" s="232"/>
      <c r="R130" s="232"/>
      <c r="S130" s="232"/>
      <c r="T130" s="232"/>
      <c r="U130" s="232"/>
      <c r="V130" s="232"/>
      <c r="W130" s="232"/>
      <c r="X130" s="233"/>
      <c r="Y130" s="13"/>
      <c r="Z130" s="13"/>
      <c r="AA130" s="13"/>
      <c r="AB130" s="13"/>
      <c r="AC130" s="13"/>
      <c r="AD130" s="13"/>
      <c r="AE130" s="13"/>
      <c r="AT130" s="234" t="s">
        <v>133</v>
      </c>
      <c r="AU130" s="234" t="s">
        <v>81</v>
      </c>
      <c r="AV130" s="13" t="s">
        <v>81</v>
      </c>
      <c r="AW130" s="13" t="s">
        <v>5</v>
      </c>
      <c r="AX130" s="13" t="s">
        <v>79</v>
      </c>
      <c r="AY130" s="234" t="s">
        <v>120</v>
      </c>
    </row>
    <row r="131" s="2" customFormat="1" ht="24.15" customHeight="1">
      <c r="A131" s="38"/>
      <c r="B131" s="39"/>
      <c r="C131" s="235" t="s">
        <v>214</v>
      </c>
      <c r="D131" s="235" t="s">
        <v>147</v>
      </c>
      <c r="E131" s="236" t="s">
        <v>215</v>
      </c>
      <c r="F131" s="237" t="s">
        <v>216</v>
      </c>
      <c r="G131" s="238" t="s">
        <v>163</v>
      </c>
      <c r="H131" s="239">
        <v>4.1630000000000003</v>
      </c>
      <c r="I131" s="240"/>
      <c r="J131" s="241"/>
      <c r="K131" s="242">
        <f>ROUND(P131*H131,2)</f>
        <v>0</v>
      </c>
      <c r="L131" s="237" t="s">
        <v>126</v>
      </c>
      <c r="M131" s="243"/>
      <c r="N131" s="244" t="s">
        <v>20</v>
      </c>
      <c r="O131" s="211" t="s">
        <v>40</v>
      </c>
      <c r="P131" s="212">
        <f>I131+J131</f>
        <v>0</v>
      </c>
      <c r="Q131" s="212">
        <f>ROUND(I131*H131,2)</f>
        <v>0</v>
      </c>
      <c r="R131" s="212">
        <f>ROUND(J131*H131,2)</f>
        <v>0</v>
      </c>
      <c r="S131" s="84"/>
      <c r="T131" s="213">
        <f>S131*H131</f>
        <v>0</v>
      </c>
      <c r="U131" s="213">
        <v>0.20000000000000001</v>
      </c>
      <c r="V131" s="213">
        <f>U131*H131</f>
        <v>0.83260000000000012</v>
      </c>
      <c r="W131" s="213">
        <v>0</v>
      </c>
      <c r="X131" s="214">
        <f>W131*H131</f>
        <v>0</v>
      </c>
      <c r="Y131" s="38"/>
      <c r="Z131" s="38"/>
      <c r="AA131" s="38"/>
      <c r="AB131" s="38"/>
      <c r="AC131" s="38"/>
      <c r="AD131" s="38"/>
      <c r="AE131" s="38"/>
      <c r="AR131" s="215" t="s">
        <v>150</v>
      </c>
      <c r="AT131" s="215" t="s">
        <v>147</v>
      </c>
      <c r="AU131" s="215" t="s">
        <v>81</v>
      </c>
      <c r="AY131" s="17" t="s">
        <v>120</v>
      </c>
      <c r="BE131" s="216">
        <f>IF(O131="základní",K131,0)</f>
        <v>0</v>
      </c>
      <c r="BF131" s="216">
        <f>IF(O131="snížená",K131,0)</f>
        <v>0</v>
      </c>
      <c r="BG131" s="216">
        <f>IF(O131="zákl. přenesená",K131,0)</f>
        <v>0</v>
      </c>
      <c r="BH131" s="216">
        <f>IF(O131="sníž. přenesená",K131,0)</f>
        <v>0</v>
      </c>
      <c r="BI131" s="216">
        <f>IF(O131="nulová",K131,0)</f>
        <v>0</v>
      </c>
      <c r="BJ131" s="17" t="s">
        <v>79</v>
      </c>
      <c r="BK131" s="216">
        <f>ROUND(P131*H131,2)</f>
        <v>0</v>
      </c>
      <c r="BL131" s="17" t="s">
        <v>127</v>
      </c>
      <c r="BM131" s="215" t="s">
        <v>217</v>
      </c>
    </row>
    <row r="132" s="2" customFormat="1">
      <c r="A132" s="38"/>
      <c r="B132" s="39"/>
      <c r="C132" s="40"/>
      <c r="D132" s="217" t="s">
        <v>129</v>
      </c>
      <c r="E132" s="40"/>
      <c r="F132" s="218" t="s">
        <v>216</v>
      </c>
      <c r="G132" s="40"/>
      <c r="H132" s="40"/>
      <c r="I132" s="219"/>
      <c r="J132" s="219"/>
      <c r="K132" s="40"/>
      <c r="L132" s="40"/>
      <c r="M132" s="44"/>
      <c r="N132" s="220"/>
      <c r="O132" s="221"/>
      <c r="P132" s="84"/>
      <c r="Q132" s="84"/>
      <c r="R132" s="84"/>
      <c r="S132" s="84"/>
      <c r="T132" s="84"/>
      <c r="U132" s="84"/>
      <c r="V132" s="84"/>
      <c r="W132" s="84"/>
      <c r="X132" s="85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81</v>
      </c>
    </row>
    <row r="133" s="13" customFormat="1">
      <c r="A133" s="13"/>
      <c r="B133" s="224"/>
      <c r="C133" s="225"/>
      <c r="D133" s="217" t="s">
        <v>133</v>
      </c>
      <c r="E133" s="225"/>
      <c r="F133" s="227" t="s">
        <v>218</v>
      </c>
      <c r="G133" s="225"/>
      <c r="H133" s="228">
        <v>4.1630000000000003</v>
      </c>
      <c r="I133" s="229"/>
      <c r="J133" s="229"/>
      <c r="K133" s="225"/>
      <c r="L133" s="225"/>
      <c r="M133" s="230"/>
      <c r="N133" s="231"/>
      <c r="O133" s="232"/>
      <c r="P133" s="232"/>
      <c r="Q133" s="232"/>
      <c r="R133" s="232"/>
      <c r="S133" s="232"/>
      <c r="T133" s="232"/>
      <c r="U133" s="232"/>
      <c r="V133" s="232"/>
      <c r="W133" s="232"/>
      <c r="X133" s="233"/>
      <c r="Y133" s="13"/>
      <c r="Z133" s="13"/>
      <c r="AA133" s="13"/>
      <c r="AB133" s="13"/>
      <c r="AC133" s="13"/>
      <c r="AD133" s="13"/>
      <c r="AE133" s="13"/>
      <c r="AT133" s="234" t="s">
        <v>133</v>
      </c>
      <c r="AU133" s="234" t="s">
        <v>81</v>
      </c>
      <c r="AV133" s="13" t="s">
        <v>81</v>
      </c>
      <c r="AW133" s="13" t="s">
        <v>4</v>
      </c>
      <c r="AX133" s="13" t="s">
        <v>79</v>
      </c>
      <c r="AY133" s="234" t="s">
        <v>120</v>
      </c>
    </row>
    <row r="134" s="2" customFormat="1" ht="24.15" customHeight="1">
      <c r="A134" s="38"/>
      <c r="B134" s="39"/>
      <c r="C134" s="203" t="s">
        <v>219</v>
      </c>
      <c r="D134" s="203" t="s">
        <v>122</v>
      </c>
      <c r="E134" s="204" t="s">
        <v>220</v>
      </c>
      <c r="F134" s="205" t="s">
        <v>221</v>
      </c>
      <c r="G134" s="206" t="s">
        <v>163</v>
      </c>
      <c r="H134" s="207">
        <v>5.2999999999999998</v>
      </c>
      <c r="I134" s="208"/>
      <c r="J134" s="208"/>
      <c r="K134" s="209">
        <f>ROUND(P134*H134,2)</f>
        <v>0</v>
      </c>
      <c r="L134" s="205" t="s">
        <v>126</v>
      </c>
      <c r="M134" s="44"/>
      <c r="N134" s="210" t="s">
        <v>20</v>
      </c>
      <c r="O134" s="211" t="s">
        <v>40</v>
      </c>
      <c r="P134" s="212">
        <f>I134+J134</f>
        <v>0</v>
      </c>
      <c r="Q134" s="212">
        <f>ROUND(I134*H134,2)</f>
        <v>0</v>
      </c>
      <c r="R134" s="212">
        <f>ROUND(J134*H134,2)</f>
        <v>0</v>
      </c>
      <c r="S134" s="84"/>
      <c r="T134" s="213">
        <f>S134*H134</f>
        <v>0</v>
      </c>
      <c r="U134" s="213">
        <v>0</v>
      </c>
      <c r="V134" s="213">
        <f>U134*H134</f>
        <v>0</v>
      </c>
      <c r="W134" s="213">
        <v>0</v>
      </c>
      <c r="X134" s="214">
        <f>W134*H134</f>
        <v>0</v>
      </c>
      <c r="Y134" s="38"/>
      <c r="Z134" s="38"/>
      <c r="AA134" s="38"/>
      <c r="AB134" s="38"/>
      <c r="AC134" s="38"/>
      <c r="AD134" s="38"/>
      <c r="AE134" s="38"/>
      <c r="AR134" s="215" t="s">
        <v>127</v>
      </c>
      <c r="AT134" s="215" t="s">
        <v>122</v>
      </c>
      <c r="AU134" s="215" t="s">
        <v>81</v>
      </c>
      <c r="AY134" s="17" t="s">
        <v>120</v>
      </c>
      <c r="BE134" s="216">
        <f>IF(O134="základní",K134,0)</f>
        <v>0</v>
      </c>
      <c r="BF134" s="216">
        <f>IF(O134="snížená",K134,0)</f>
        <v>0</v>
      </c>
      <c r="BG134" s="216">
        <f>IF(O134="zákl. přenesená",K134,0)</f>
        <v>0</v>
      </c>
      <c r="BH134" s="216">
        <f>IF(O134="sníž. přenesená",K134,0)</f>
        <v>0</v>
      </c>
      <c r="BI134" s="216">
        <f>IF(O134="nulová",K134,0)</f>
        <v>0</v>
      </c>
      <c r="BJ134" s="17" t="s">
        <v>79</v>
      </c>
      <c r="BK134" s="216">
        <f>ROUND(P134*H134,2)</f>
        <v>0</v>
      </c>
      <c r="BL134" s="17" t="s">
        <v>127</v>
      </c>
      <c r="BM134" s="215" t="s">
        <v>222</v>
      </c>
    </row>
    <row r="135" s="2" customFormat="1">
      <c r="A135" s="38"/>
      <c r="B135" s="39"/>
      <c r="C135" s="40"/>
      <c r="D135" s="217" t="s">
        <v>129</v>
      </c>
      <c r="E135" s="40"/>
      <c r="F135" s="218" t="s">
        <v>223</v>
      </c>
      <c r="G135" s="40"/>
      <c r="H135" s="40"/>
      <c r="I135" s="219"/>
      <c r="J135" s="219"/>
      <c r="K135" s="40"/>
      <c r="L135" s="40"/>
      <c r="M135" s="44"/>
      <c r="N135" s="220"/>
      <c r="O135" s="221"/>
      <c r="P135" s="84"/>
      <c r="Q135" s="84"/>
      <c r="R135" s="84"/>
      <c r="S135" s="84"/>
      <c r="T135" s="84"/>
      <c r="U135" s="84"/>
      <c r="V135" s="84"/>
      <c r="W135" s="84"/>
      <c r="X135" s="85"/>
      <c r="Y135" s="38"/>
      <c r="Z135" s="38"/>
      <c r="AA135" s="38"/>
      <c r="AB135" s="38"/>
      <c r="AC135" s="38"/>
      <c r="AD135" s="38"/>
      <c r="AE135" s="38"/>
      <c r="AT135" s="17" t="s">
        <v>129</v>
      </c>
      <c r="AU135" s="17" t="s">
        <v>81</v>
      </c>
    </row>
    <row r="136" s="2" customFormat="1">
      <c r="A136" s="38"/>
      <c r="B136" s="39"/>
      <c r="C136" s="40"/>
      <c r="D136" s="222" t="s">
        <v>131</v>
      </c>
      <c r="E136" s="40"/>
      <c r="F136" s="223" t="s">
        <v>224</v>
      </c>
      <c r="G136" s="40"/>
      <c r="H136" s="40"/>
      <c r="I136" s="219"/>
      <c r="J136" s="219"/>
      <c r="K136" s="40"/>
      <c r="L136" s="40"/>
      <c r="M136" s="44"/>
      <c r="N136" s="220"/>
      <c r="O136" s="221"/>
      <c r="P136" s="84"/>
      <c r="Q136" s="84"/>
      <c r="R136" s="84"/>
      <c r="S136" s="84"/>
      <c r="T136" s="84"/>
      <c r="U136" s="84"/>
      <c r="V136" s="84"/>
      <c r="W136" s="84"/>
      <c r="X136" s="85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81</v>
      </c>
    </row>
    <row r="137" s="2" customFormat="1" ht="24.15" customHeight="1">
      <c r="A137" s="38"/>
      <c r="B137" s="39"/>
      <c r="C137" s="203" t="s">
        <v>225</v>
      </c>
      <c r="D137" s="203" t="s">
        <v>122</v>
      </c>
      <c r="E137" s="204" t="s">
        <v>226</v>
      </c>
      <c r="F137" s="205" t="s">
        <v>227</v>
      </c>
      <c r="G137" s="206" t="s">
        <v>163</v>
      </c>
      <c r="H137" s="207">
        <v>5.2999999999999998</v>
      </c>
      <c r="I137" s="208"/>
      <c r="J137" s="208"/>
      <c r="K137" s="209">
        <f>ROUND(P137*H137,2)</f>
        <v>0</v>
      </c>
      <c r="L137" s="205" t="s">
        <v>126</v>
      </c>
      <c r="M137" s="44"/>
      <c r="N137" s="210" t="s">
        <v>20</v>
      </c>
      <c r="O137" s="211" t="s">
        <v>40</v>
      </c>
      <c r="P137" s="212">
        <f>I137+J137</f>
        <v>0</v>
      </c>
      <c r="Q137" s="212">
        <f>ROUND(I137*H137,2)</f>
        <v>0</v>
      </c>
      <c r="R137" s="212">
        <f>ROUND(J137*H137,2)</f>
        <v>0</v>
      </c>
      <c r="S137" s="84"/>
      <c r="T137" s="213">
        <f>S137*H137</f>
        <v>0</v>
      </c>
      <c r="U137" s="213">
        <v>0</v>
      </c>
      <c r="V137" s="213">
        <f>U137*H137</f>
        <v>0</v>
      </c>
      <c r="W137" s="213">
        <v>0</v>
      </c>
      <c r="X137" s="214">
        <f>W137*H137</f>
        <v>0</v>
      </c>
      <c r="Y137" s="38"/>
      <c r="Z137" s="38"/>
      <c r="AA137" s="38"/>
      <c r="AB137" s="38"/>
      <c r="AC137" s="38"/>
      <c r="AD137" s="38"/>
      <c r="AE137" s="38"/>
      <c r="AR137" s="215" t="s">
        <v>127</v>
      </c>
      <c r="AT137" s="215" t="s">
        <v>122</v>
      </c>
      <c r="AU137" s="215" t="s">
        <v>81</v>
      </c>
      <c r="AY137" s="17" t="s">
        <v>120</v>
      </c>
      <c r="BE137" s="216">
        <f>IF(O137="základní",K137,0)</f>
        <v>0</v>
      </c>
      <c r="BF137" s="216">
        <f>IF(O137="snížená",K137,0)</f>
        <v>0</v>
      </c>
      <c r="BG137" s="216">
        <f>IF(O137="zákl. přenesená",K137,0)</f>
        <v>0</v>
      </c>
      <c r="BH137" s="216">
        <f>IF(O137="sníž. přenesená",K137,0)</f>
        <v>0</v>
      </c>
      <c r="BI137" s="216">
        <f>IF(O137="nulová",K137,0)</f>
        <v>0</v>
      </c>
      <c r="BJ137" s="17" t="s">
        <v>79</v>
      </c>
      <c r="BK137" s="216">
        <f>ROUND(P137*H137,2)</f>
        <v>0</v>
      </c>
      <c r="BL137" s="17" t="s">
        <v>127</v>
      </c>
      <c r="BM137" s="215" t="s">
        <v>228</v>
      </c>
    </row>
    <row r="138" s="2" customFormat="1">
      <c r="A138" s="38"/>
      <c r="B138" s="39"/>
      <c r="C138" s="40"/>
      <c r="D138" s="217" t="s">
        <v>129</v>
      </c>
      <c r="E138" s="40"/>
      <c r="F138" s="218" t="s">
        <v>229</v>
      </c>
      <c r="G138" s="40"/>
      <c r="H138" s="40"/>
      <c r="I138" s="219"/>
      <c r="J138" s="219"/>
      <c r="K138" s="40"/>
      <c r="L138" s="40"/>
      <c r="M138" s="44"/>
      <c r="N138" s="220"/>
      <c r="O138" s="221"/>
      <c r="P138" s="84"/>
      <c r="Q138" s="84"/>
      <c r="R138" s="84"/>
      <c r="S138" s="84"/>
      <c r="T138" s="84"/>
      <c r="U138" s="84"/>
      <c r="V138" s="84"/>
      <c r="W138" s="84"/>
      <c r="X138" s="85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81</v>
      </c>
    </row>
    <row r="139" s="2" customFormat="1">
      <c r="A139" s="38"/>
      <c r="B139" s="39"/>
      <c r="C139" s="40"/>
      <c r="D139" s="222" t="s">
        <v>131</v>
      </c>
      <c r="E139" s="40"/>
      <c r="F139" s="223" t="s">
        <v>230</v>
      </c>
      <c r="G139" s="40"/>
      <c r="H139" s="40"/>
      <c r="I139" s="219"/>
      <c r="J139" s="219"/>
      <c r="K139" s="40"/>
      <c r="L139" s="40"/>
      <c r="M139" s="44"/>
      <c r="N139" s="220"/>
      <c r="O139" s="221"/>
      <c r="P139" s="84"/>
      <c r="Q139" s="84"/>
      <c r="R139" s="84"/>
      <c r="S139" s="84"/>
      <c r="T139" s="84"/>
      <c r="U139" s="84"/>
      <c r="V139" s="84"/>
      <c r="W139" s="84"/>
      <c r="X139" s="85"/>
      <c r="Y139" s="38"/>
      <c r="Z139" s="38"/>
      <c r="AA139" s="38"/>
      <c r="AB139" s="38"/>
      <c r="AC139" s="38"/>
      <c r="AD139" s="38"/>
      <c r="AE139" s="38"/>
      <c r="AT139" s="17" t="s">
        <v>131</v>
      </c>
      <c r="AU139" s="17" t="s">
        <v>81</v>
      </c>
    </row>
    <row r="140" s="2" customFormat="1" ht="16.5" customHeight="1">
      <c r="A140" s="38"/>
      <c r="B140" s="39"/>
      <c r="C140" s="203" t="s">
        <v>231</v>
      </c>
      <c r="D140" s="203" t="s">
        <v>122</v>
      </c>
      <c r="E140" s="204" t="s">
        <v>232</v>
      </c>
      <c r="F140" s="205" t="s">
        <v>195</v>
      </c>
      <c r="G140" s="206" t="s">
        <v>202</v>
      </c>
      <c r="H140" s="207">
        <v>6.3600000000000003</v>
      </c>
      <c r="I140" s="208"/>
      <c r="J140" s="208"/>
      <c r="K140" s="209">
        <f>ROUND(P140*H140,2)</f>
        <v>0</v>
      </c>
      <c r="L140" s="205" t="s">
        <v>20</v>
      </c>
      <c r="M140" s="44"/>
      <c r="N140" s="210" t="s">
        <v>20</v>
      </c>
      <c r="O140" s="211" t="s">
        <v>40</v>
      </c>
      <c r="P140" s="212">
        <f>I140+J140</f>
        <v>0</v>
      </c>
      <c r="Q140" s="212">
        <f>ROUND(I140*H140,2)</f>
        <v>0</v>
      </c>
      <c r="R140" s="212">
        <f>ROUND(J140*H140,2)</f>
        <v>0</v>
      </c>
      <c r="S140" s="84"/>
      <c r="T140" s="213">
        <f>S140*H140</f>
        <v>0</v>
      </c>
      <c r="U140" s="213">
        <v>0</v>
      </c>
      <c r="V140" s="213">
        <f>U140*H140</f>
        <v>0</v>
      </c>
      <c r="W140" s="213">
        <v>0</v>
      </c>
      <c r="X140" s="214">
        <f>W140*H140</f>
        <v>0</v>
      </c>
      <c r="Y140" s="38"/>
      <c r="Z140" s="38"/>
      <c r="AA140" s="38"/>
      <c r="AB140" s="38"/>
      <c r="AC140" s="38"/>
      <c r="AD140" s="38"/>
      <c r="AE140" s="38"/>
      <c r="AR140" s="215" t="s">
        <v>127</v>
      </c>
      <c r="AT140" s="215" t="s">
        <v>122</v>
      </c>
      <c r="AU140" s="215" t="s">
        <v>81</v>
      </c>
      <c r="AY140" s="17" t="s">
        <v>120</v>
      </c>
      <c r="BE140" s="216">
        <f>IF(O140="základní",K140,0)</f>
        <v>0</v>
      </c>
      <c r="BF140" s="216">
        <f>IF(O140="snížená",K140,0)</f>
        <v>0</v>
      </c>
      <c r="BG140" s="216">
        <f>IF(O140="zákl. přenesená",K140,0)</f>
        <v>0</v>
      </c>
      <c r="BH140" s="216">
        <f>IF(O140="sníž. přenesená",K140,0)</f>
        <v>0</v>
      </c>
      <c r="BI140" s="216">
        <f>IF(O140="nulová",K140,0)</f>
        <v>0</v>
      </c>
      <c r="BJ140" s="17" t="s">
        <v>79</v>
      </c>
      <c r="BK140" s="216">
        <f>ROUND(P140*H140,2)</f>
        <v>0</v>
      </c>
      <c r="BL140" s="17" t="s">
        <v>127</v>
      </c>
      <c r="BM140" s="215" t="s">
        <v>233</v>
      </c>
    </row>
    <row r="141" s="2" customFormat="1">
      <c r="A141" s="38"/>
      <c r="B141" s="39"/>
      <c r="C141" s="40"/>
      <c r="D141" s="217" t="s">
        <v>129</v>
      </c>
      <c r="E141" s="40"/>
      <c r="F141" s="218" t="s">
        <v>234</v>
      </c>
      <c r="G141" s="40"/>
      <c r="H141" s="40"/>
      <c r="I141" s="219"/>
      <c r="J141" s="219"/>
      <c r="K141" s="40"/>
      <c r="L141" s="40"/>
      <c r="M141" s="44"/>
      <c r="N141" s="220"/>
      <c r="O141" s="221"/>
      <c r="P141" s="84"/>
      <c r="Q141" s="84"/>
      <c r="R141" s="84"/>
      <c r="S141" s="84"/>
      <c r="T141" s="84"/>
      <c r="U141" s="84"/>
      <c r="V141" s="84"/>
      <c r="W141" s="84"/>
      <c r="X141" s="85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81</v>
      </c>
    </row>
    <row r="142" s="13" customFormat="1">
      <c r="A142" s="13"/>
      <c r="B142" s="224"/>
      <c r="C142" s="225"/>
      <c r="D142" s="217" t="s">
        <v>133</v>
      </c>
      <c r="E142" s="226" t="s">
        <v>20</v>
      </c>
      <c r="F142" s="227" t="s">
        <v>235</v>
      </c>
      <c r="G142" s="225"/>
      <c r="H142" s="228">
        <v>6.3600000000000003</v>
      </c>
      <c r="I142" s="229"/>
      <c r="J142" s="229"/>
      <c r="K142" s="225"/>
      <c r="L142" s="225"/>
      <c r="M142" s="230"/>
      <c r="N142" s="231"/>
      <c r="O142" s="232"/>
      <c r="P142" s="232"/>
      <c r="Q142" s="232"/>
      <c r="R142" s="232"/>
      <c r="S142" s="232"/>
      <c r="T142" s="232"/>
      <c r="U142" s="232"/>
      <c r="V142" s="232"/>
      <c r="W142" s="232"/>
      <c r="X142" s="233"/>
      <c r="Y142" s="13"/>
      <c r="Z142" s="13"/>
      <c r="AA142" s="13"/>
      <c r="AB142" s="13"/>
      <c r="AC142" s="13"/>
      <c r="AD142" s="13"/>
      <c r="AE142" s="13"/>
      <c r="AT142" s="234" t="s">
        <v>133</v>
      </c>
      <c r="AU142" s="234" t="s">
        <v>81</v>
      </c>
      <c r="AV142" s="13" t="s">
        <v>81</v>
      </c>
      <c r="AW142" s="13" t="s">
        <v>5</v>
      </c>
      <c r="AX142" s="13" t="s">
        <v>79</v>
      </c>
      <c r="AY142" s="234" t="s">
        <v>120</v>
      </c>
    </row>
    <row r="143" s="12" customFormat="1" ht="22.8" customHeight="1">
      <c r="A143" s="12"/>
      <c r="B143" s="186"/>
      <c r="C143" s="187"/>
      <c r="D143" s="188" t="s">
        <v>70</v>
      </c>
      <c r="E143" s="201" t="s">
        <v>150</v>
      </c>
      <c r="F143" s="201" t="s">
        <v>236</v>
      </c>
      <c r="G143" s="187"/>
      <c r="H143" s="187"/>
      <c r="I143" s="190"/>
      <c r="J143" s="190"/>
      <c r="K143" s="202">
        <f>BK143</f>
        <v>0</v>
      </c>
      <c r="L143" s="187"/>
      <c r="M143" s="192"/>
      <c r="N143" s="193"/>
      <c r="O143" s="194"/>
      <c r="P143" s="194"/>
      <c r="Q143" s="195">
        <f>SUM(Q144:Q148)</f>
        <v>0</v>
      </c>
      <c r="R143" s="195">
        <f>SUM(R144:R148)</f>
        <v>0</v>
      </c>
      <c r="S143" s="194"/>
      <c r="T143" s="196">
        <f>SUM(T144:T148)</f>
        <v>0</v>
      </c>
      <c r="U143" s="194"/>
      <c r="V143" s="196">
        <f>SUM(V144:V148)</f>
        <v>0.037100000000000001</v>
      </c>
      <c r="W143" s="194"/>
      <c r="X143" s="197">
        <f>SUM(X144:X148)</f>
        <v>0</v>
      </c>
      <c r="Y143" s="12"/>
      <c r="Z143" s="12"/>
      <c r="AA143" s="12"/>
      <c r="AB143" s="12"/>
      <c r="AC143" s="12"/>
      <c r="AD143" s="12"/>
      <c r="AE143" s="12"/>
      <c r="AR143" s="198" t="s">
        <v>79</v>
      </c>
      <c r="AT143" s="199" t="s">
        <v>70</v>
      </c>
      <c r="AU143" s="199" t="s">
        <v>79</v>
      </c>
      <c r="AY143" s="198" t="s">
        <v>120</v>
      </c>
      <c r="BK143" s="200">
        <f>SUM(BK144:BK148)</f>
        <v>0</v>
      </c>
    </row>
    <row r="144" s="2" customFormat="1" ht="24.15" customHeight="1">
      <c r="A144" s="38"/>
      <c r="B144" s="39"/>
      <c r="C144" s="203" t="s">
        <v>237</v>
      </c>
      <c r="D144" s="203" t="s">
        <v>122</v>
      </c>
      <c r="E144" s="204" t="s">
        <v>238</v>
      </c>
      <c r="F144" s="205" t="s">
        <v>239</v>
      </c>
      <c r="G144" s="206" t="s">
        <v>137</v>
      </c>
      <c r="H144" s="207">
        <v>53</v>
      </c>
      <c r="I144" s="208"/>
      <c r="J144" s="208"/>
      <c r="K144" s="209">
        <f>ROUND(P144*H144,2)</f>
        <v>0</v>
      </c>
      <c r="L144" s="205" t="s">
        <v>126</v>
      </c>
      <c r="M144" s="44"/>
      <c r="N144" s="210" t="s">
        <v>20</v>
      </c>
      <c r="O144" s="211" t="s">
        <v>40</v>
      </c>
      <c r="P144" s="212">
        <f>I144+J144</f>
        <v>0</v>
      </c>
      <c r="Q144" s="212">
        <f>ROUND(I144*H144,2)</f>
        <v>0</v>
      </c>
      <c r="R144" s="212">
        <f>ROUND(J144*H144,2)</f>
        <v>0</v>
      </c>
      <c r="S144" s="84"/>
      <c r="T144" s="213">
        <f>S144*H144</f>
        <v>0</v>
      </c>
      <c r="U144" s="213">
        <v>0</v>
      </c>
      <c r="V144" s="213">
        <f>U144*H144</f>
        <v>0</v>
      </c>
      <c r="W144" s="213">
        <v>0</v>
      </c>
      <c r="X144" s="214">
        <f>W144*H144</f>
        <v>0</v>
      </c>
      <c r="Y144" s="38"/>
      <c r="Z144" s="38"/>
      <c r="AA144" s="38"/>
      <c r="AB144" s="38"/>
      <c r="AC144" s="38"/>
      <c r="AD144" s="38"/>
      <c r="AE144" s="38"/>
      <c r="AR144" s="215" t="s">
        <v>127</v>
      </c>
      <c r="AT144" s="215" t="s">
        <v>122</v>
      </c>
      <c r="AU144" s="215" t="s">
        <v>81</v>
      </c>
      <c r="AY144" s="17" t="s">
        <v>120</v>
      </c>
      <c r="BE144" s="216">
        <f>IF(O144="základní",K144,0)</f>
        <v>0</v>
      </c>
      <c r="BF144" s="216">
        <f>IF(O144="snížená",K144,0)</f>
        <v>0</v>
      </c>
      <c r="BG144" s="216">
        <f>IF(O144="zákl. přenesená",K144,0)</f>
        <v>0</v>
      </c>
      <c r="BH144" s="216">
        <f>IF(O144="sníž. přenesená",K144,0)</f>
        <v>0</v>
      </c>
      <c r="BI144" s="216">
        <f>IF(O144="nulová",K144,0)</f>
        <v>0</v>
      </c>
      <c r="BJ144" s="17" t="s">
        <v>79</v>
      </c>
      <c r="BK144" s="216">
        <f>ROUND(P144*H144,2)</f>
        <v>0</v>
      </c>
      <c r="BL144" s="17" t="s">
        <v>127</v>
      </c>
      <c r="BM144" s="215" t="s">
        <v>240</v>
      </c>
    </row>
    <row r="145" s="2" customFormat="1">
      <c r="A145" s="38"/>
      <c r="B145" s="39"/>
      <c r="C145" s="40"/>
      <c r="D145" s="217" t="s">
        <v>129</v>
      </c>
      <c r="E145" s="40"/>
      <c r="F145" s="218" t="s">
        <v>241</v>
      </c>
      <c r="G145" s="40"/>
      <c r="H145" s="40"/>
      <c r="I145" s="219"/>
      <c r="J145" s="219"/>
      <c r="K145" s="40"/>
      <c r="L145" s="40"/>
      <c r="M145" s="44"/>
      <c r="N145" s="220"/>
      <c r="O145" s="221"/>
      <c r="P145" s="84"/>
      <c r="Q145" s="84"/>
      <c r="R145" s="84"/>
      <c r="S145" s="84"/>
      <c r="T145" s="84"/>
      <c r="U145" s="84"/>
      <c r="V145" s="84"/>
      <c r="W145" s="84"/>
      <c r="X145" s="85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81</v>
      </c>
    </row>
    <row r="146" s="2" customFormat="1">
      <c r="A146" s="38"/>
      <c r="B146" s="39"/>
      <c r="C146" s="40"/>
      <c r="D146" s="222" t="s">
        <v>131</v>
      </c>
      <c r="E146" s="40"/>
      <c r="F146" s="223" t="s">
        <v>242</v>
      </c>
      <c r="G146" s="40"/>
      <c r="H146" s="40"/>
      <c r="I146" s="219"/>
      <c r="J146" s="219"/>
      <c r="K146" s="40"/>
      <c r="L146" s="40"/>
      <c r="M146" s="44"/>
      <c r="N146" s="220"/>
      <c r="O146" s="221"/>
      <c r="P146" s="84"/>
      <c r="Q146" s="84"/>
      <c r="R146" s="84"/>
      <c r="S146" s="84"/>
      <c r="T146" s="84"/>
      <c r="U146" s="84"/>
      <c r="V146" s="84"/>
      <c r="W146" s="84"/>
      <c r="X146" s="85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81</v>
      </c>
    </row>
    <row r="147" s="2" customFormat="1" ht="24.15" customHeight="1">
      <c r="A147" s="38"/>
      <c r="B147" s="39"/>
      <c r="C147" s="235" t="s">
        <v>243</v>
      </c>
      <c r="D147" s="235" t="s">
        <v>147</v>
      </c>
      <c r="E147" s="236" t="s">
        <v>244</v>
      </c>
      <c r="F147" s="237" t="s">
        <v>245</v>
      </c>
      <c r="G147" s="238" t="s">
        <v>137</v>
      </c>
      <c r="H147" s="239">
        <v>53</v>
      </c>
      <c r="I147" s="240"/>
      <c r="J147" s="241"/>
      <c r="K147" s="242">
        <f>ROUND(P147*H147,2)</f>
        <v>0</v>
      </c>
      <c r="L147" s="237" t="s">
        <v>126</v>
      </c>
      <c r="M147" s="243"/>
      <c r="N147" s="244" t="s">
        <v>20</v>
      </c>
      <c r="O147" s="211" t="s">
        <v>40</v>
      </c>
      <c r="P147" s="212">
        <f>I147+J147</f>
        <v>0</v>
      </c>
      <c r="Q147" s="212">
        <f>ROUND(I147*H147,2)</f>
        <v>0</v>
      </c>
      <c r="R147" s="212">
        <f>ROUND(J147*H147,2)</f>
        <v>0</v>
      </c>
      <c r="S147" s="84"/>
      <c r="T147" s="213">
        <f>S147*H147</f>
        <v>0</v>
      </c>
      <c r="U147" s="213">
        <v>0.00069999999999999999</v>
      </c>
      <c r="V147" s="213">
        <f>U147*H147</f>
        <v>0.037100000000000001</v>
      </c>
      <c r="W147" s="213">
        <v>0</v>
      </c>
      <c r="X147" s="214">
        <f>W147*H147</f>
        <v>0</v>
      </c>
      <c r="Y147" s="38"/>
      <c r="Z147" s="38"/>
      <c r="AA147" s="38"/>
      <c r="AB147" s="38"/>
      <c r="AC147" s="38"/>
      <c r="AD147" s="38"/>
      <c r="AE147" s="38"/>
      <c r="AR147" s="215" t="s">
        <v>150</v>
      </c>
      <c r="AT147" s="215" t="s">
        <v>147</v>
      </c>
      <c r="AU147" s="215" t="s">
        <v>81</v>
      </c>
      <c r="AY147" s="17" t="s">
        <v>120</v>
      </c>
      <c r="BE147" s="216">
        <f>IF(O147="základní",K147,0)</f>
        <v>0</v>
      </c>
      <c r="BF147" s="216">
        <f>IF(O147="snížená",K147,0)</f>
        <v>0</v>
      </c>
      <c r="BG147" s="216">
        <f>IF(O147="zákl. přenesená",K147,0)</f>
        <v>0</v>
      </c>
      <c r="BH147" s="216">
        <f>IF(O147="sníž. přenesená",K147,0)</f>
        <v>0</v>
      </c>
      <c r="BI147" s="216">
        <f>IF(O147="nulová",K147,0)</f>
        <v>0</v>
      </c>
      <c r="BJ147" s="17" t="s">
        <v>79</v>
      </c>
      <c r="BK147" s="216">
        <f>ROUND(P147*H147,2)</f>
        <v>0</v>
      </c>
      <c r="BL147" s="17" t="s">
        <v>127</v>
      </c>
      <c r="BM147" s="215" t="s">
        <v>246</v>
      </c>
    </row>
    <row r="148" s="2" customFormat="1">
      <c r="A148" s="38"/>
      <c r="B148" s="39"/>
      <c r="C148" s="40"/>
      <c r="D148" s="217" t="s">
        <v>129</v>
      </c>
      <c r="E148" s="40"/>
      <c r="F148" s="218" t="s">
        <v>245</v>
      </c>
      <c r="G148" s="40"/>
      <c r="H148" s="40"/>
      <c r="I148" s="219"/>
      <c r="J148" s="219"/>
      <c r="K148" s="40"/>
      <c r="L148" s="40"/>
      <c r="M148" s="44"/>
      <c r="N148" s="246"/>
      <c r="O148" s="247"/>
      <c r="P148" s="248"/>
      <c r="Q148" s="248"/>
      <c r="R148" s="248"/>
      <c r="S148" s="248"/>
      <c r="T148" s="248"/>
      <c r="U148" s="248"/>
      <c r="V148" s="248"/>
      <c r="W148" s="248"/>
      <c r="X148" s="249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81</v>
      </c>
    </row>
    <row r="149" s="2" customFormat="1" ht="6.96" customHeight="1">
      <c r="A149" s="38"/>
      <c r="B149" s="59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44"/>
      <c r="N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a1kBk2vCfU2HKjpMkMyFoAe/v3APbp28Qu1yWnAMvPOyYnNMTEmaNozJqAR41mezGhijcqzOiEVbiBJcf/n5EA==" hashValue="ZgbSshJl8IEy6W9lyYaMuigv+qhztJlteEcy2vNdUQzADo8hnKjpAV9aY7LU323ZxKQAk0ENbCWOG52If978hA==" algorithmName="SHA-512" password="CC35"/>
  <autoFilter ref="C83:L148"/>
  <mergeCells count="9">
    <mergeCell ref="E7:H7"/>
    <mergeCell ref="E9:H9"/>
    <mergeCell ref="E18:H18"/>
    <mergeCell ref="E27:H27"/>
    <mergeCell ref="E50:H50"/>
    <mergeCell ref="E52:H52"/>
    <mergeCell ref="E74:H74"/>
    <mergeCell ref="E76:H76"/>
    <mergeCell ref="M2:Z2"/>
  </mergeCells>
  <hyperlinks>
    <hyperlink ref="F89" r:id="rId1" display="https://podminky.urs.cz/item/CS_URS_2024_01/121151103"/>
    <hyperlink ref="F93" r:id="rId2" display="https://podminky.urs.cz/item/CS_URS_2024_01/183151111"/>
    <hyperlink ref="F96" r:id="rId3" display="https://podminky.urs.cz/item/CS_URS_2024_01/184102115"/>
    <hyperlink ref="F116" r:id="rId4" display="https://podminky.urs.cz/item/CS_URS_2024_01/184215412"/>
    <hyperlink ref="F119" r:id="rId5" display="https://podminky.urs.cz/item/CS_URS_2024_01/184813121"/>
    <hyperlink ref="F122" r:id="rId6" display="https://podminky.urs.cz/item/CS_URS_2024_01/184816111"/>
    <hyperlink ref="F129" r:id="rId7" display="https://podminky.urs.cz/item/CS_URS_2024_01/184911421"/>
    <hyperlink ref="F136" r:id="rId8" display="https://podminky.urs.cz/item/CS_URS_2024_01/185804311"/>
    <hyperlink ref="F139" r:id="rId9" display="https://podminky.urs.cz/item/CS_URS_2024_01/185851121"/>
    <hyperlink ref="F146" r:id="rId10" display="https://podminky.urs.cz/item/CS_URS_2024_01/899922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4" customFormat="1" ht="45" customHeight="1">
      <c r="B3" s="254"/>
      <c r="C3" s="255" t="s">
        <v>247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248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249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250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251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252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253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254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255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256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257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78</v>
      </c>
      <c r="F18" s="261" t="s">
        <v>258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259</v>
      </c>
      <c r="F19" s="261" t="s">
        <v>260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261</v>
      </c>
      <c r="F20" s="261" t="s">
        <v>262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263</v>
      </c>
      <c r="F21" s="261" t="s">
        <v>264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265</v>
      </c>
      <c r="F22" s="261" t="s">
        <v>266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267</v>
      </c>
      <c r="F23" s="261" t="s">
        <v>268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269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270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271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272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273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274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275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276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277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102</v>
      </c>
      <c r="F36" s="261"/>
      <c r="G36" s="261" t="s">
        <v>278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279</v>
      </c>
      <c r="F37" s="261"/>
      <c r="G37" s="261" t="s">
        <v>280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50</v>
      </c>
      <c r="F38" s="261"/>
      <c r="G38" s="261" t="s">
        <v>281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51</v>
      </c>
      <c r="F39" s="261"/>
      <c r="G39" s="261" t="s">
        <v>282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103</v>
      </c>
      <c r="F40" s="261"/>
      <c r="G40" s="261" t="s">
        <v>283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104</v>
      </c>
      <c r="F41" s="261"/>
      <c r="G41" s="261" t="s">
        <v>284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285</v>
      </c>
      <c r="F42" s="261"/>
      <c r="G42" s="261" t="s">
        <v>286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287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288</v>
      </c>
      <c r="F44" s="261"/>
      <c r="G44" s="261" t="s">
        <v>289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107</v>
      </c>
      <c r="F45" s="261"/>
      <c r="G45" s="261" t="s">
        <v>290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291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292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293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294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295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296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297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298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299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300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301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302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303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304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305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306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307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308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309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310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311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312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313</v>
      </c>
      <c r="D76" s="279"/>
      <c r="E76" s="279"/>
      <c r="F76" s="279" t="s">
        <v>314</v>
      </c>
      <c r="G76" s="280"/>
      <c r="H76" s="279" t="s">
        <v>51</v>
      </c>
      <c r="I76" s="279" t="s">
        <v>54</v>
      </c>
      <c r="J76" s="279" t="s">
        <v>315</v>
      </c>
      <c r="K76" s="278"/>
    </row>
    <row r="77" s="1" customFormat="1" ht="17.25" customHeight="1">
      <c r="B77" s="276"/>
      <c r="C77" s="281" t="s">
        <v>316</v>
      </c>
      <c r="D77" s="281"/>
      <c r="E77" s="281"/>
      <c r="F77" s="282" t="s">
        <v>317</v>
      </c>
      <c r="G77" s="283"/>
      <c r="H77" s="281"/>
      <c r="I77" s="281"/>
      <c r="J77" s="281" t="s">
        <v>318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50</v>
      </c>
      <c r="D79" s="286"/>
      <c r="E79" s="286"/>
      <c r="F79" s="287" t="s">
        <v>319</v>
      </c>
      <c r="G79" s="288"/>
      <c r="H79" s="264" t="s">
        <v>320</v>
      </c>
      <c r="I79" s="264" t="s">
        <v>321</v>
      </c>
      <c r="J79" s="264">
        <v>20</v>
      </c>
      <c r="K79" s="278"/>
    </row>
    <row r="80" s="1" customFormat="1" ht="15" customHeight="1">
      <c r="B80" s="276"/>
      <c r="C80" s="264" t="s">
        <v>322</v>
      </c>
      <c r="D80" s="264"/>
      <c r="E80" s="264"/>
      <c r="F80" s="287" t="s">
        <v>319</v>
      </c>
      <c r="G80" s="288"/>
      <c r="H80" s="264" t="s">
        <v>323</v>
      </c>
      <c r="I80" s="264" t="s">
        <v>321</v>
      </c>
      <c r="J80" s="264">
        <v>120</v>
      </c>
      <c r="K80" s="278"/>
    </row>
    <row r="81" s="1" customFormat="1" ht="15" customHeight="1">
      <c r="B81" s="289"/>
      <c r="C81" s="264" t="s">
        <v>324</v>
      </c>
      <c r="D81" s="264"/>
      <c r="E81" s="264"/>
      <c r="F81" s="287" t="s">
        <v>325</v>
      </c>
      <c r="G81" s="288"/>
      <c r="H81" s="264" t="s">
        <v>326</v>
      </c>
      <c r="I81" s="264" t="s">
        <v>321</v>
      </c>
      <c r="J81" s="264">
        <v>50</v>
      </c>
      <c r="K81" s="278"/>
    </row>
    <row r="82" s="1" customFormat="1" ht="15" customHeight="1">
      <c r="B82" s="289"/>
      <c r="C82" s="264" t="s">
        <v>327</v>
      </c>
      <c r="D82" s="264"/>
      <c r="E82" s="264"/>
      <c r="F82" s="287" t="s">
        <v>319</v>
      </c>
      <c r="G82" s="288"/>
      <c r="H82" s="264" t="s">
        <v>328</v>
      </c>
      <c r="I82" s="264" t="s">
        <v>329</v>
      </c>
      <c r="J82" s="264"/>
      <c r="K82" s="278"/>
    </row>
    <row r="83" s="1" customFormat="1" ht="15" customHeight="1">
      <c r="B83" s="289"/>
      <c r="C83" s="290" t="s">
        <v>330</v>
      </c>
      <c r="D83" s="290"/>
      <c r="E83" s="290"/>
      <c r="F83" s="291" t="s">
        <v>325</v>
      </c>
      <c r="G83" s="290"/>
      <c r="H83" s="290" t="s">
        <v>331</v>
      </c>
      <c r="I83" s="290" t="s">
        <v>321</v>
      </c>
      <c r="J83" s="290">
        <v>15</v>
      </c>
      <c r="K83" s="278"/>
    </row>
    <row r="84" s="1" customFormat="1" ht="15" customHeight="1">
      <c r="B84" s="289"/>
      <c r="C84" s="290" t="s">
        <v>332</v>
      </c>
      <c r="D84" s="290"/>
      <c r="E84" s="290"/>
      <c r="F84" s="291" t="s">
        <v>325</v>
      </c>
      <c r="G84" s="290"/>
      <c r="H84" s="290" t="s">
        <v>333</v>
      </c>
      <c r="I84" s="290" t="s">
        <v>321</v>
      </c>
      <c r="J84" s="290">
        <v>15</v>
      </c>
      <c r="K84" s="278"/>
    </row>
    <row r="85" s="1" customFormat="1" ht="15" customHeight="1">
      <c r="B85" s="289"/>
      <c r="C85" s="290" t="s">
        <v>334</v>
      </c>
      <c r="D85" s="290"/>
      <c r="E85" s="290"/>
      <c r="F85" s="291" t="s">
        <v>325</v>
      </c>
      <c r="G85" s="290"/>
      <c r="H85" s="290" t="s">
        <v>335</v>
      </c>
      <c r="I85" s="290" t="s">
        <v>321</v>
      </c>
      <c r="J85" s="290">
        <v>20</v>
      </c>
      <c r="K85" s="278"/>
    </row>
    <row r="86" s="1" customFormat="1" ht="15" customHeight="1">
      <c r="B86" s="289"/>
      <c r="C86" s="290" t="s">
        <v>336</v>
      </c>
      <c r="D86" s="290"/>
      <c r="E86" s="290"/>
      <c r="F86" s="291" t="s">
        <v>325</v>
      </c>
      <c r="G86" s="290"/>
      <c r="H86" s="290" t="s">
        <v>337</v>
      </c>
      <c r="I86" s="290" t="s">
        <v>321</v>
      </c>
      <c r="J86" s="290">
        <v>20</v>
      </c>
      <c r="K86" s="278"/>
    </row>
    <row r="87" s="1" customFormat="1" ht="15" customHeight="1">
      <c r="B87" s="289"/>
      <c r="C87" s="264" t="s">
        <v>338</v>
      </c>
      <c r="D87" s="264"/>
      <c r="E87" s="264"/>
      <c r="F87" s="287" t="s">
        <v>325</v>
      </c>
      <c r="G87" s="288"/>
      <c r="H87" s="264" t="s">
        <v>339</v>
      </c>
      <c r="I87" s="264" t="s">
        <v>321</v>
      </c>
      <c r="J87" s="264">
        <v>50</v>
      </c>
      <c r="K87" s="278"/>
    </row>
    <row r="88" s="1" customFormat="1" ht="15" customHeight="1">
      <c r="B88" s="289"/>
      <c r="C88" s="264" t="s">
        <v>340</v>
      </c>
      <c r="D88" s="264"/>
      <c r="E88" s="264"/>
      <c r="F88" s="287" t="s">
        <v>325</v>
      </c>
      <c r="G88" s="288"/>
      <c r="H88" s="264" t="s">
        <v>341</v>
      </c>
      <c r="I88" s="264" t="s">
        <v>321</v>
      </c>
      <c r="J88" s="264">
        <v>20</v>
      </c>
      <c r="K88" s="278"/>
    </row>
    <row r="89" s="1" customFormat="1" ht="15" customHeight="1">
      <c r="B89" s="289"/>
      <c r="C89" s="264" t="s">
        <v>342</v>
      </c>
      <c r="D89" s="264"/>
      <c r="E89" s="264"/>
      <c r="F89" s="287" t="s">
        <v>325</v>
      </c>
      <c r="G89" s="288"/>
      <c r="H89" s="264" t="s">
        <v>343</v>
      </c>
      <c r="I89" s="264" t="s">
        <v>321</v>
      </c>
      <c r="J89" s="264">
        <v>20</v>
      </c>
      <c r="K89" s="278"/>
    </row>
    <row r="90" s="1" customFormat="1" ht="15" customHeight="1">
      <c r="B90" s="289"/>
      <c r="C90" s="264" t="s">
        <v>344</v>
      </c>
      <c r="D90" s="264"/>
      <c r="E90" s="264"/>
      <c r="F90" s="287" t="s">
        <v>325</v>
      </c>
      <c r="G90" s="288"/>
      <c r="H90" s="264" t="s">
        <v>345</v>
      </c>
      <c r="I90" s="264" t="s">
        <v>321</v>
      </c>
      <c r="J90" s="264">
        <v>50</v>
      </c>
      <c r="K90" s="278"/>
    </row>
    <row r="91" s="1" customFormat="1" ht="15" customHeight="1">
      <c r="B91" s="289"/>
      <c r="C91" s="264" t="s">
        <v>346</v>
      </c>
      <c r="D91" s="264"/>
      <c r="E91" s="264"/>
      <c r="F91" s="287" t="s">
        <v>325</v>
      </c>
      <c r="G91" s="288"/>
      <c r="H91" s="264" t="s">
        <v>346</v>
      </c>
      <c r="I91" s="264" t="s">
        <v>321</v>
      </c>
      <c r="J91" s="264">
        <v>50</v>
      </c>
      <c r="K91" s="278"/>
    </row>
    <row r="92" s="1" customFormat="1" ht="15" customHeight="1">
      <c r="B92" s="289"/>
      <c r="C92" s="264" t="s">
        <v>347</v>
      </c>
      <c r="D92" s="264"/>
      <c r="E92" s="264"/>
      <c r="F92" s="287" t="s">
        <v>325</v>
      </c>
      <c r="G92" s="288"/>
      <c r="H92" s="264" t="s">
        <v>348</v>
      </c>
      <c r="I92" s="264" t="s">
        <v>321</v>
      </c>
      <c r="J92" s="264">
        <v>255</v>
      </c>
      <c r="K92" s="278"/>
    </row>
    <row r="93" s="1" customFormat="1" ht="15" customHeight="1">
      <c r="B93" s="289"/>
      <c r="C93" s="264" t="s">
        <v>349</v>
      </c>
      <c r="D93" s="264"/>
      <c r="E93" s="264"/>
      <c r="F93" s="287" t="s">
        <v>319</v>
      </c>
      <c r="G93" s="288"/>
      <c r="H93" s="264" t="s">
        <v>350</v>
      </c>
      <c r="I93" s="264" t="s">
        <v>351</v>
      </c>
      <c r="J93" s="264"/>
      <c r="K93" s="278"/>
    </row>
    <row r="94" s="1" customFormat="1" ht="15" customHeight="1">
      <c r="B94" s="289"/>
      <c r="C94" s="264" t="s">
        <v>352</v>
      </c>
      <c r="D94" s="264"/>
      <c r="E94" s="264"/>
      <c r="F94" s="287" t="s">
        <v>319</v>
      </c>
      <c r="G94" s="288"/>
      <c r="H94" s="264" t="s">
        <v>353</v>
      </c>
      <c r="I94" s="264" t="s">
        <v>354</v>
      </c>
      <c r="J94" s="264"/>
      <c r="K94" s="278"/>
    </row>
    <row r="95" s="1" customFormat="1" ht="15" customHeight="1">
      <c r="B95" s="289"/>
      <c r="C95" s="264" t="s">
        <v>355</v>
      </c>
      <c r="D95" s="264"/>
      <c r="E95" s="264"/>
      <c r="F95" s="287" t="s">
        <v>319</v>
      </c>
      <c r="G95" s="288"/>
      <c r="H95" s="264" t="s">
        <v>355</v>
      </c>
      <c r="I95" s="264" t="s">
        <v>354</v>
      </c>
      <c r="J95" s="264"/>
      <c r="K95" s="278"/>
    </row>
    <row r="96" s="1" customFormat="1" ht="15" customHeight="1">
      <c r="B96" s="289"/>
      <c r="C96" s="264" t="s">
        <v>35</v>
      </c>
      <c r="D96" s="264"/>
      <c r="E96" s="264"/>
      <c r="F96" s="287" t="s">
        <v>319</v>
      </c>
      <c r="G96" s="288"/>
      <c r="H96" s="264" t="s">
        <v>356</v>
      </c>
      <c r="I96" s="264" t="s">
        <v>354</v>
      </c>
      <c r="J96" s="264"/>
      <c r="K96" s="278"/>
    </row>
    <row r="97" s="1" customFormat="1" ht="15" customHeight="1">
      <c r="B97" s="289"/>
      <c r="C97" s="264" t="s">
        <v>45</v>
      </c>
      <c r="D97" s="264"/>
      <c r="E97" s="264"/>
      <c r="F97" s="287" t="s">
        <v>319</v>
      </c>
      <c r="G97" s="288"/>
      <c r="H97" s="264" t="s">
        <v>357</v>
      </c>
      <c r="I97" s="264" t="s">
        <v>354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358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313</v>
      </c>
      <c r="D103" s="279"/>
      <c r="E103" s="279"/>
      <c r="F103" s="279" t="s">
        <v>314</v>
      </c>
      <c r="G103" s="280"/>
      <c r="H103" s="279" t="s">
        <v>51</v>
      </c>
      <c r="I103" s="279" t="s">
        <v>54</v>
      </c>
      <c r="J103" s="279" t="s">
        <v>315</v>
      </c>
      <c r="K103" s="278"/>
    </row>
    <row r="104" s="1" customFormat="1" ht="17.25" customHeight="1">
      <c r="B104" s="276"/>
      <c r="C104" s="281" t="s">
        <v>316</v>
      </c>
      <c r="D104" s="281"/>
      <c r="E104" s="281"/>
      <c r="F104" s="282" t="s">
        <v>317</v>
      </c>
      <c r="G104" s="283"/>
      <c r="H104" s="281"/>
      <c r="I104" s="281"/>
      <c r="J104" s="281" t="s">
        <v>318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50</v>
      </c>
      <c r="D106" s="286"/>
      <c r="E106" s="286"/>
      <c r="F106" s="287" t="s">
        <v>319</v>
      </c>
      <c r="G106" s="264"/>
      <c r="H106" s="264" t="s">
        <v>359</v>
      </c>
      <c r="I106" s="264" t="s">
        <v>321</v>
      </c>
      <c r="J106" s="264">
        <v>20</v>
      </c>
      <c r="K106" s="278"/>
    </row>
    <row r="107" s="1" customFormat="1" ht="15" customHeight="1">
      <c r="B107" s="276"/>
      <c r="C107" s="264" t="s">
        <v>322</v>
      </c>
      <c r="D107" s="264"/>
      <c r="E107" s="264"/>
      <c r="F107" s="287" t="s">
        <v>319</v>
      </c>
      <c r="G107" s="264"/>
      <c r="H107" s="264" t="s">
        <v>359</v>
      </c>
      <c r="I107" s="264" t="s">
        <v>321</v>
      </c>
      <c r="J107" s="264">
        <v>120</v>
      </c>
      <c r="K107" s="278"/>
    </row>
    <row r="108" s="1" customFormat="1" ht="15" customHeight="1">
      <c r="B108" s="289"/>
      <c r="C108" s="264" t="s">
        <v>324</v>
      </c>
      <c r="D108" s="264"/>
      <c r="E108" s="264"/>
      <c r="F108" s="287" t="s">
        <v>325</v>
      </c>
      <c r="G108" s="264"/>
      <c r="H108" s="264" t="s">
        <v>359</v>
      </c>
      <c r="I108" s="264" t="s">
        <v>321</v>
      </c>
      <c r="J108" s="264">
        <v>50</v>
      </c>
      <c r="K108" s="278"/>
    </row>
    <row r="109" s="1" customFormat="1" ht="15" customHeight="1">
      <c r="B109" s="289"/>
      <c r="C109" s="264" t="s">
        <v>327</v>
      </c>
      <c r="D109" s="264"/>
      <c r="E109" s="264"/>
      <c r="F109" s="287" t="s">
        <v>319</v>
      </c>
      <c r="G109" s="264"/>
      <c r="H109" s="264" t="s">
        <v>359</v>
      </c>
      <c r="I109" s="264" t="s">
        <v>329</v>
      </c>
      <c r="J109" s="264"/>
      <c r="K109" s="278"/>
    </row>
    <row r="110" s="1" customFormat="1" ht="15" customHeight="1">
      <c r="B110" s="289"/>
      <c r="C110" s="264" t="s">
        <v>338</v>
      </c>
      <c r="D110" s="264"/>
      <c r="E110" s="264"/>
      <c r="F110" s="287" t="s">
        <v>325</v>
      </c>
      <c r="G110" s="264"/>
      <c r="H110" s="264" t="s">
        <v>359</v>
      </c>
      <c r="I110" s="264" t="s">
        <v>321</v>
      </c>
      <c r="J110" s="264">
        <v>50</v>
      </c>
      <c r="K110" s="278"/>
    </row>
    <row r="111" s="1" customFormat="1" ht="15" customHeight="1">
      <c r="B111" s="289"/>
      <c r="C111" s="264" t="s">
        <v>346</v>
      </c>
      <c r="D111" s="264"/>
      <c r="E111" s="264"/>
      <c r="F111" s="287" t="s">
        <v>325</v>
      </c>
      <c r="G111" s="264"/>
      <c r="H111" s="264" t="s">
        <v>359</v>
      </c>
      <c r="I111" s="264" t="s">
        <v>321</v>
      </c>
      <c r="J111" s="264">
        <v>50</v>
      </c>
      <c r="K111" s="278"/>
    </row>
    <row r="112" s="1" customFormat="1" ht="15" customHeight="1">
      <c r="B112" s="289"/>
      <c r="C112" s="264" t="s">
        <v>344</v>
      </c>
      <c r="D112" s="264"/>
      <c r="E112" s="264"/>
      <c r="F112" s="287" t="s">
        <v>325</v>
      </c>
      <c r="G112" s="264"/>
      <c r="H112" s="264" t="s">
        <v>359</v>
      </c>
      <c r="I112" s="264" t="s">
        <v>321</v>
      </c>
      <c r="J112" s="264">
        <v>50</v>
      </c>
      <c r="K112" s="278"/>
    </row>
    <row r="113" s="1" customFormat="1" ht="15" customHeight="1">
      <c r="B113" s="289"/>
      <c r="C113" s="264" t="s">
        <v>50</v>
      </c>
      <c r="D113" s="264"/>
      <c r="E113" s="264"/>
      <c r="F113" s="287" t="s">
        <v>319</v>
      </c>
      <c r="G113" s="264"/>
      <c r="H113" s="264" t="s">
        <v>360</v>
      </c>
      <c r="I113" s="264" t="s">
        <v>321</v>
      </c>
      <c r="J113" s="264">
        <v>20</v>
      </c>
      <c r="K113" s="278"/>
    </row>
    <row r="114" s="1" customFormat="1" ht="15" customHeight="1">
      <c r="B114" s="289"/>
      <c r="C114" s="264" t="s">
        <v>361</v>
      </c>
      <c r="D114" s="264"/>
      <c r="E114" s="264"/>
      <c r="F114" s="287" t="s">
        <v>319</v>
      </c>
      <c r="G114" s="264"/>
      <c r="H114" s="264" t="s">
        <v>362</v>
      </c>
      <c r="I114" s="264" t="s">
        <v>321</v>
      </c>
      <c r="J114" s="264">
        <v>120</v>
      </c>
      <c r="K114" s="278"/>
    </row>
    <row r="115" s="1" customFormat="1" ht="15" customHeight="1">
      <c r="B115" s="289"/>
      <c r="C115" s="264" t="s">
        <v>35</v>
      </c>
      <c r="D115" s="264"/>
      <c r="E115" s="264"/>
      <c r="F115" s="287" t="s">
        <v>319</v>
      </c>
      <c r="G115" s="264"/>
      <c r="H115" s="264" t="s">
        <v>363</v>
      </c>
      <c r="I115" s="264" t="s">
        <v>354</v>
      </c>
      <c r="J115" s="264"/>
      <c r="K115" s="278"/>
    </row>
    <row r="116" s="1" customFormat="1" ht="15" customHeight="1">
      <c r="B116" s="289"/>
      <c r="C116" s="264" t="s">
        <v>45</v>
      </c>
      <c r="D116" s="264"/>
      <c r="E116" s="264"/>
      <c r="F116" s="287" t="s">
        <v>319</v>
      </c>
      <c r="G116" s="264"/>
      <c r="H116" s="264" t="s">
        <v>364</v>
      </c>
      <c r="I116" s="264" t="s">
        <v>354</v>
      </c>
      <c r="J116" s="264"/>
      <c r="K116" s="278"/>
    </row>
    <row r="117" s="1" customFormat="1" ht="15" customHeight="1">
      <c r="B117" s="289"/>
      <c r="C117" s="264" t="s">
        <v>54</v>
      </c>
      <c r="D117" s="264"/>
      <c r="E117" s="264"/>
      <c r="F117" s="287" t="s">
        <v>319</v>
      </c>
      <c r="G117" s="264"/>
      <c r="H117" s="264" t="s">
        <v>365</v>
      </c>
      <c r="I117" s="264" t="s">
        <v>366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367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313</v>
      </c>
      <c r="D123" s="279"/>
      <c r="E123" s="279"/>
      <c r="F123" s="279" t="s">
        <v>314</v>
      </c>
      <c r="G123" s="280"/>
      <c r="H123" s="279" t="s">
        <v>51</v>
      </c>
      <c r="I123" s="279" t="s">
        <v>54</v>
      </c>
      <c r="J123" s="279" t="s">
        <v>315</v>
      </c>
      <c r="K123" s="308"/>
    </row>
    <row r="124" s="1" customFormat="1" ht="17.25" customHeight="1">
      <c r="B124" s="307"/>
      <c r="C124" s="281" t="s">
        <v>316</v>
      </c>
      <c r="D124" s="281"/>
      <c r="E124" s="281"/>
      <c r="F124" s="282" t="s">
        <v>317</v>
      </c>
      <c r="G124" s="283"/>
      <c r="H124" s="281"/>
      <c r="I124" s="281"/>
      <c r="J124" s="281" t="s">
        <v>318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322</v>
      </c>
      <c r="D126" s="286"/>
      <c r="E126" s="286"/>
      <c r="F126" s="287" t="s">
        <v>319</v>
      </c>
      <c r="G126" s="264"/>
      <c r="H126" s="264" t="s">
        <v>359</v>
      </c>
      <c r="I126" s="264" t="s">
        <v>321</v>
      </c>
      <c r="J126" s="264">
        <v>120</v>
      </c>
      <c r="K126" s="312"/>
    </row>
    <row r="127" s="1" customFormat="1" ht="15" customHeight="1">
      <c r="B127" s="309"/>
      <c r="C127" s="264" t="s">
        <v>368</v>
      </c>
      <c r="D127" s="264"/>
      <c r="E127" s="264"/>
      <c r="F127" s="287" t="s">
        <v>319</v>
      </c>
      <c r="G127" s="264"/>
      <c r="H127" s="264" t="s">
        <v>369</v>
      </c>
      <c r="I127" s="264" t="s">
        <v>321</v>
      </c>
      <c r="J127" s="264" t="s">
        <v>370</v>
      </c>
      <c r="K127" s="312"/>
    </row>
    <row r="128" s="1" customFormat="1" ht="15" customHeight="1">
      <c r="B128" s="309"/>
      <c r="C128" s="264" t="s">
        <v>267</v>
      </c>
      <c r="D128" s="264"/>
      <c r="E128" s="264"/>
      <c r="F128" s="287" t="s">
        <v>319</v>
      </c>
      <c r="G128" s="264"/>
      <c r="H128" s="264" t="s">
        <v>371</v>
      </c>
      <c r="I128" s="264" t="s">
        <v>321</v>
      </c>
      <c r="J128" s="264" t="s">
        <v>370</v>
      </c>
      <c r="K128" s="312"/>
    </row>
    <row r="129" s="1" customFormat="1" ht="15" customHeight="1">
      <c r="B129" s="309"/>
      <c r="C129" s="264" t="s">
        <v>330</v>
      </c>
      <c r="D129" s="264"/>
      <c r="E129" s="264"/>
      <c r="F129" s="287" t="s">
        <v>325</v>
      </c>
      <c r="G129" s="264"/>
      <c r="H129" s="264" t="s">
        <v>331</v>
      </c>
      <c r="I129" s="264" t="s">
        <v>321</v>
      </c>
      <c r="J129" s="264">
        <v>15</v>
      </c>
      <c r="K129" s="312"/>
    </row>
    <row r="130" s="1" customFormat="1" ht="15" customHeight="1">
      <c r="B130" s="309"/>
      <c r="C130" s="290" t="s">
        <v>332</v>
      </c>
      <c r="D130" s="290"/>
      <c r="E130" s="290"/>
      <c r="F130" s="291" t="s">
        <v>325</v>
      </c>
      <c r="G130" s="290"/>
      <c r="H130" s="290" t="s">
        <v>333</v>
      </c>
      <c r="I130" s="290" t="s">
        <v>321</v>
      </c>
      <c r="J130" s="290">
        <v>15</v>
      </c>
      <c r="K130" s="312"/>
    </row>
    <row r="131" s="1" customFormat="1" ht="15" customHeight="1">
      <c r="B131" s="309"/>
      <c r="C131" s="290" t="s">
        <v>334</v>
      </c>
      <c r="D131" s="290"/>
      <c r="E131" s="290"/>
      <c r="F131" s="291" t="s">
        <v>325</v>
      </c>
      <c r="G131" s="290"/>
      <c r="H131" s="290" t="s">
        <v>335</v>
      </c>
      <c r="I131" s="290" t="s">
        <v>321</v>
      </c>
      <c r="J131" s="290">
        <v>20</v>
      </c>
      <c r="K131" s="312"/>
    </row>
    <row r="132" s="1" customFormat="1" ht="15" customHeight="1">
      <c r="B132" s="309"/>
      <c r="C132" s="290" t="s">
        <v>336</v>
      </c>
      <c r="D132" s="290"/>
      <c r="E132" s="290"/>
      <c r="F132" s="291" t="s">
        <v>325</v>
      </c>
      <c r="G132" s="290"/>
      <c r="H132" s="290" t="s">
        <v>337</v>
      </c>
      <c r="I132" s="290" t="s">
        <v>321</v>
      </c>
      <c r="J132" s="290">
        <v>20</v>
      </c>
      <c r="K132" s="312"/>
    </row>
    <row r="133" s="1" customFormat="1" ht="15" customHeight="1">
      <c r="B133" s="309"/>
      <c r="C133" s="264" t="s">
        <v>324</v>
      </c>
      <c r="D133" s="264"/>
      <c r="E133" s="264"/>
      <c r="F133" s="287" t="s">
        <v>325</v>
      </c>
      <c r="G133" s="264"/>
      <c r="H133" s="264" t="s">
        <v>359</v>
      </c>
      <c r="I133" s="264" t="s">
        <v>321</v>
      </c>
      <c r="J133" s="264">
        <v>50</v>
      </c>
      <c r="K133" s="312"/>
    </row>
    <row r="134" s="1" customFormat="1" ht="15" customHeight="1">
      <c r="B134" s="309"/>
      <c r="C134" s="264" t="s">
        <v>338</v>
      </c>
      <c r="D134" s="264"/>
      <c r="E134" s="264"/>
      <c r="F134" s="287" t="s">
        <v>325</v>
      </c>
      <c r="G134" s="264"/>
      <c r="H134" s="264" t="s">
        <v>359</v>
      </c>
      <c r="I134" s="264" t="s">
        <v>321</v>
      </c>
      <c r="J134" s="264">
        <v>50</v>
      </c>
      <c r="K134" s="312"/>
    </row>
    <row r="135" s="1" customFormat="1" ht="15" customHeight="1">
      <c r="B135" s="309"/>
      <c r="C135" s="264" t="s">
        <v>344</v>
      </c>
      <c r="D135" s="264"/>
      <c r="E135" s="264"/>
      <c r="F135" s="287" t="s">
        <v>325</v>
      </c>
      <c r="G135" s="264"/>
      <c r="H135" s="264" t="s">
        <v>359</v>
      </c>
      <c r="I135" s="264" t="s">
        <v>321</v>
      </c>
      <c r="J135" s="264">
        <v>50</v>
      </c>
      <c r="K135" s="312"/>
    </row>
    <row r="136" s="1" customFormat="1" ht="15" customHeight="1">
      <c r="B136" s="309"/>
      <c r="C136" s="264" t="s">
        <v>346</v>
      </c>
      <c r="D136" s="264"/>
      <c r="E136" s="264"/>
      <c r="F136" s="287" t="s">
        <v>325</v>
      </c>
      <c r="G136" s="264"/>
      <c r="H136" s="264" t="s">
        <v>359</v>
      </c>
      <c r="I136" s="264" t="s">
        <v>321</v>
      </c>
      <c r="J136" s="264">
        <v>50</v>
      </c>
      <c r="K136" s="312"/>
    </row>
    <row r="137" s="1" customFormat="1" ht="15" customHeight="1">
      <c r="B137" s="309"/>
      <c r="C137" s="264" t="s">
        <v>347</v>
      </c>
      <c r="D137" s="264"/>
      <c r="E137" s="264"/>
      <c r="F137" s="287" t="s">
        <v>325</v>
      </c>
      <c r="G137" s="264"/>
      <c r="H137" s="264" t="s">
        <v>372</v>
      </c>
      <c r="I137" s="264" t="s">
        <v>321</v>
      </c>
      <c r="J137" s="264">
        <v>255</v>
      </c>
      <c r="K137" s="312"/>
    </row>
    <row r="138" s="1" customFormat="1" ht="15" customHeight="1">
      <c r="B138" s="309"/>
      <c r="C138" s="264" t="s">
        <v>349</v>
      </c>
      <c r="D138" s="264"/>
      <c r="E138" s="264"/>
      <c r="F138" s="287" t="s">
        <v>319</v>
      </c>
      <c r="G138" s="264"/>
      <c r="H138" s="264" t="s">
        <v>373</v>
      </c>
      <c r="I138" s="264" t="s">
        <v>351</v>
      </c>
      <c r="J138" s="264"/>
      <c r="K138" s="312"/>
    </row>
    <row r="139" s="1" customFormat="1" ht="15" customHeight="1">
      <c r="B139" s="309"/>
      <c r="C139" s="264" t="s">
        <v>352</v>
      </c>
      <c r="D139" s="264"/>
      <c r="E139" s="264"/>
      <c r="F139" s="287" t="s">
        <v>319</v>
      </c>
      <c r="G139" s="264"/>
      <c r="H139" s="264" t="s">
        <v>374</v>
      </c>
      <c r="I139" s="264" t="s">
        <v>354</v>
      </c>
      <c r="J139" s="264"/>
      <c r="K139" s="312"/>
    </row>
    <row r="140" s="1" customFormat="1" ht="15" customHeight="1">
      <c r="B140" s="309"/>
      <c r="C140" s="264" t="s">
        <v>355</v>
      </c>
      <c r="D140" s="264"/>
      <c r="E140" s="264"/>
      <c r="F140" s="287" t="s">
        <v>319</v>
      </c>
      <c r="G140" s="264"/>
      <c r="H140" s="264" t="s">
        <v>355</v>
      </c>
      <c r="I140" s="264" t="s">
        <v>354</v>
      </c>
      <c r="J140" s="264"/>
      <c r="K140" s="312"/>
    </row>
    <row r="141" s="1" customFormat="1" ht="15" customHeight="1">
      <c r="B141" s="309"/>
      <c r="C141" s="264" t="s">
        <v>35</v>
      </c>
      <c r="D141" s="264"/>
      <c r="E141" s="264"/>
      <c r="F141" s="287" t="s">
        <v>319</v>
      </c>
      <c r="G141" s="264"/>
      <c r="H141" s="264" t="s">
        <v>375</v>
      </c>
      <c r="I141" s="264" t="s">
        <v>354</v>
      </c>
      <c r="J141" s="264"/>
      <c r="K141" s="312"/>
    </row>
    <row r="142" s="1" customFormat="1" ht="15" customHeight="1">
      <c r="B142" s="309"/>
      <c r="C142" s="264" t="s">
        <v>376</v>
      </c>
      <c r="D142" s="264"/>
      <c r="E142" s="264"/>
      <c r="F142" s="287" t="s">
        <v>319</v>
      </c>
      <c r="G142" s="264"/>
      <c r="H142" s="264" t="s">
        <v>377</v>
      </c>
      <c r="I142" s="264" t="s">
        <v>354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378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313</v>
      </c>
      <c r="D148" s="279"/>
      <c r="E148" s="279"/>
      <c r="F148" s="279" t="s">
        <v>314</v>
      </c>
      <c r="G148" s="280"/>
      <c r="H148" s="279" t="s">
        <v>51</v>
      </c>
      <c r="I148" s="279" t="s">
        <v>54</v>
      </c>
      <c r="J148" s="279" t="s">
        <v>315</v>
      </c>
      <c r="K148" s="278"/>
    </row>
    <row r="149" s="1" customFormat="1" ht="17.25" customHeight="1">
      <c r="B149" s="276"/>
      <c r="C149" s="281" t="s">
        <v>316</v>
      </c>
      <c r="D149" s="281"/>
      <c r="E149" s="281"/>
      <c r="F149" s="282" t="s">
        <v>317</v>
      </c>
      <c r="G149" s="283"/>
      <c r="H149" s="281"/>
      <c r="I149" s="281"/>
      <c r="J149" s="281" t="s">
        <v>318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322</v>
      </c>
      <c r="D151" s="264"/>
      <c r="E151" s="264"/>
      <c r="F151" s="317" t="s">
        <v>319</v>
      </c>
      <c r="G151" s="264"/>
      <c r="H151" s="316" t="s">
        <v>359</v>
      </c>
      <c r="I151" s="316" t="s">
        <v>321</v>
      </c>
      <c r="J151" s="316">
        <v>120</v>
      </c>
      <c r="K151" s="312"/>
    </row>
    <row r="152" s="1" customFormat="1" ht="15" customHeight="1">
      <c r="B152" s="289"/>
      <c r="C152" s="316" t="s">
        <v>368</v>
      </c>
      <c r="D152" s="264"/>
      <c r="E152" s="264"/>
      <c r="F152" s="317" t="s">
        <v>319</v>
      </c>
      <c r="G152" s="264"/>
      <c r="H152" s="316" t="s">
        <v>379</v>
      </c>
      <c r="I152" s="316" t="s">
        <v>321</v>
      </c>
      <c r="J152" s="316" t="s">
        <v>370</v>
      </c>
      <c r="K152" s="312"/>
    </row>
    <row r="153" s="1" customFormat="1" ht="15" customHeight="1">
      <c r="B153" s="289"/>
      <c r="C153" s="316" t="s">
        <v>267</v>
      </c>
      <c r="D153" s="264"/>
      <c r="E153" s="264"/>
      <c r="F153" s="317" t="s">
        <v>319</v>
      </c>
      <c r="G153" s="264"/>
      <c r="H153" s="316" t="s">
        <v>380</v>
      </c>
      <c r="I153" s="316" t="s">
        <v>321</v>
      </c>
      <c r="J153" s="316" t="s">
        <v>370</v>
      </c>
      <c r="K153" s="312"/>
    </row>
    <row r="154" s="1" customFormat="1" ht="15" customHeight="1">
      <c r="B154" s="289"/>
      <c r="C154" s="316" t="s">
        <v>324</v>
      </c>
      <c r="D154" s="264"/>
      <c r="E154" s="264"/>
      <c r="F154" s="317" t="s">
        <v>325</v>
      </c>
      <c r="G154" s="264"/>
      <c r="H154" s="316" t="s">
        <v>359</v>
      </c>
      <c r="I154" s="316" t="s">
        <v>321</v>
      </c>
      <c r="J154" s="316">
        <v>50</v>
      </c>
      <c r="K154" s="312"/>
    </row>
    <row r="155" s="1" customFormat="1" ht="15" customHeight="1">
      <c r="B155" s="289"/>
      <c r="C155" s="316" t="s">
        <v>327</v>
      </c>
      <c r="D155" s="264"/>
      <c r="E155" s="264"/>
      <c r="F155" s="317" t="s">
        <v>319</v>
      </c>
      <c r="G155" s="264"/>
      <c r="H155" s="316" t="s">
        <v>359</v>
      </c>
      <c r="I155" s="316" t="s">
        <v>329</v>
      </c>
      <c r="J155" s="316"/>
      <c r="K155" s="312"/>
    </row>
    <row r="156" s="1" customFormat="1" ht="15" customHeight="1">
      <c r="B156" s="289"/>
      <c r="C156" s="316" t="s">
        <v>338</v>
      </c>
      <c r="D156" s="264"/>
      <c r="E156" s="264"/>
      <c r="F156" s="317" t="s">
        <v>325</v>
      </c>
      <c r="G156" s="264"/>
      <c r="H156" s="316" t="s">
        <v>359</v>
      </c>
      <c r="I156" s="316" t="s">
        <v>321</v>
      </c>
      <c r="J156" s="316">
        <v>50</v>
      </c>
      <c r="K156" s="312"/>
    </row>
    <row r="157" s="1" customFormat="1" ht="15" customHeight="1">
      <c r="B157" s="289"/>
      <c r="C157" s="316" t="s">
        <v>346</v>
      </c>
      <c r="D157" s="264"/>
      <c r="E157" s="264"/>
      <c r="F157" s="317" t="s">
        <v>325</v>
      </c>
      <c r="G157" s="264"/>
      <c r="H157" s="316" t="s">
        <v>359</v>
      </c>
      <c r="I157" s="316" t="s">
        <v>321</v>
      </c>
      <c r="J157" s="316">
        <v>50</v>
      </c>
      <c r="K157" s="312"/>
    </row>
    <row r="158" s="1" customFormat="1" ht="15" customHeight="1">
      <c r="B158" s="289"/>
      <c r="C158" s="316" t="s">
        <v>344</v>
      </c>
      <c r="D158" s="264"/>
      <c r="E158" s="264"/>
      <c r="F158" s="317" t="s">
        <v>325</v>
      </c>
      <c r="G158" s="264"/>
      <c r="H158" s="316" t="s">
        <v>359</v>
      </c>
      <c r="I158" s="316" t="s">
        <v>321</v>
      </c>
      <c r="J158" s="316">
        <v>50</v>
      </c>
      <c r="K158" s="312"/>
    </row>
    <row r="159" s="1" customFormat="1" ht="15" customHeight="1">
      <c r="B159" s="289"/>
      <c r="C159" s="316" t="s">
        <v>93</v>
      </c>
      <c r="D159" s="264"/>
      <c r="E159" s="264"/>
      <c r="F159" s="317" t="s">
        <v>319</v>
      </c>
      <c r="G159" s="264"/>
      <c r="H159" s="316" t="s">
        <v>381</v>
      </c>
      <c r="I159" s="316" t="s">
        <v>321</v>
      </c>
      <c r="J159" s="316" t="s">
        <v>382</v>
      </c>
      <c r="K159" s="312"/>
    </row>
    <row r="160" s="1" customFormat="1" ht="15" customHeight="1">
      <c r="B160" s="289"/>
      <c r="C160" s="316" t="s">
        <v>383</v>
      </c>
      <c r="D160" s="264"/>
      <c r="E160" s="264"/>
      <c r="F160" s="317" t="s">
        <v>319</v>
      </c>
      <c r="G160" s="264"/>
      <c r="H160" s="316" t="s">
        <v>384</v>
      </c>
      <c r="I160" s="316" t="s">
        <v>354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385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313</v>
      </c>
      <c r="D166" s="279"/>
      <c r="E166" s="279"/>
      <c r="F166" s="279" t="s">
        <v>314</v>
      </c>
      <c r="G166" s="321"/>
      <c r="H166" s="322" t="s">
        <v>51</v>
      </c>
      <c r="I166" s="322" t="s">
        <v>54</v>
      </c>
      <c r="J166" s="279" t="s">
        <v>315</v>
      </c>
      <c r="K166" s="256"/>
    </row>
    <row r="167" s="1" customFormat="1" ht="17.25" customHeight="1">
      <c r="B167" s="257"/>
      <c r="C167" s="281" t="s">
        <v>316</v>
      </c>
      <c r="D167" s="281"/>
      <c r="E167" s="281"/>
      <c r="F167" s="282" t="s">
        <v>317</v>
      </c>
      <c r="G167" s="323"/>
      <c r="H167" s="324"/>
      <c r="I167" s="324"/>
      <c r="J167" s="281" t="s">
        <v>318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322</v>
      </c>
      <c r="D169" s="264"/>
      <c r="E169" s="264"/>
      <c r="F169" s="287" t="s">
        <v>319</v>
      </c>
      <c r="G169" s="264"/>
      <c r="H169" s="264" t="s">
        <v>359</v>
      </c>
      <c r="I169" s="264" t="s">
        <v>321</v>
      </c>
      <c r="J169" s="264">
        <v>120</v>
      </c>
      <c r="K169" s="312"/>
    </row>
    <row r="170" s="1" customFormat="1" ht="15" customHeight="1">
      <c r="B170" s="289"/>
      <c r="C170" s="264" t="s">
        <v>368</v>
      </c>
      <c r="D170" s="264"/>
      <c r="E170" s="264"/>
      <c r="F170" s="287" t="s">
        <v>319</v>
      </c>
      <c r="G170" s="264"/>
      <c r="H170" s="264" t="s">
        <v>369</v>
      </c>
      <c r="I170" s="264" t="s">
        <v>321</v>
      </c>
      <c r="J170" s="264" t="s">
        <v>370</v>
      </c>
      <c r="K170" s="312"/>
    </row>
    <row r="171" s="1" customFormat="1" ht="15" customHeight="1">
      <c r="B171" s="289"/>
      <c r="C171" s="264" t="s">
        <v>267</v>
      </c>
      <c r="D171" s="264"/>
      <c r="E171" s="264"/>
      <c r="F171" s="287" t="s">
        <v>319</v>
      </c>
      <c r="G171" s="264"/>
      <c r="H171" s="264" t="s">
        <v>386</v>
      </c>
      <c r="I171" s="264" t="s">
        <v>321</v>
      </c>
      <c r="J171" s="264" t="s">
        <v>370</v>
      </c>
      <c r="K171" s="312"/>
    </row>
    <row r="172" s="1" customFormat="1" ht="15" customHeight="1">
      <c r="B172" s="289"/>
      <c r="C172" s="264" t="s">
        <v>324</v>
      </c>
      <c r="D172" s="264"/>
      <c r="E172" s="264"/>
      <c r="F172" s="287" t="s">
        <v>325</v>
      </c>
      <c r="G172" s="264"/>
      <c r="H172" s="264" t="s">
        <v>386</v>
      </c>
      <c r="I172" s="264" t="s">
        <v>321</v>
      </c>
      <c r="J172" s="264">
        <v>50</v>
      </c>
      <c r="K172" s="312"/>
    </row>
    <row r="173" s="1" customFormat="1" ht="15" customHeight="1">
      <c r="B173" s="289"/>
      <c r="C173" s="264" t="s">
        <v>327</v>
      </c>
      <c r="D173" s="264"/>
      <c r="E173" s="264"/>
      <c r="F173" s="287" t="s">
        <v>319</v>
      </c>
      <c r="G173" s="264"/>
      <c r="H173" s="264" t="s">
        <v>386</v>
      </c>
      <c r="I173" s="264" t="s">
        <v>329</v>
      </c>
      <c r="J173" s="264"/>
      <c r="K173" s="312"/>
    </row>
    <row r="174" s="1" customFormat="1" ht="15" customHeight="1">
      <c r="B174" s="289"/>
      <c r="C174" s="264" t="s">
        <v>338</v>
      </c>
      <c r="D174" s="264"/>
      <c r="E174" s="264"/>
      <c r="F174" s="287" t="s">
        <v>325</v>
      </c>
      <c r="G174" s="264"/>
      <c r="H174" s="264" t="s">
        <v>386</v>
      </c>
      <c r="I174" s="264" t="s">
        <v>321</v>
      </c>
      <c r="J174" s="264">
        <v>50</v>
      </c>
      <c r="K174" s="312"/>
    </row>
    <row r="175" s="1" customFormat="1" ht="15" customHeight="1">
      <c r="B175" s="289"/>
      <c r="C175" s="264" t="s">
        <v>346</v>
      </c>
      <c r="D175" s="264"/>
      <c r="E175" s="264"/>
      <c r="F175" s="287" t="s">
        <v>325</v>
      </c>
      <c r="G175" s="264"/>
      <c r="H175" s="264" t="s">
        <v>386</v>
      </c>
      <c r="I175" s="264" t="s">
        <v>321</v>
      </c>
      <c r="J175" s="264">
        <v>50</v>
      </c>
      <c r="K175" s="312"/>
    </row>
    <row r="176" s="1" customFormat="1" ht="15" customHeight="1">
      <c r="B176" s="289"/>
      <c r="C176" s="264" t="s">
        <v>344</v>
      </c>
      <c r="D176" s="264"/>
      <c r="E176" s="264"/>
      <c r="F176" s="287" t="s">
        <v>325</v>
      </c>
      <c r="G176" s="264"/>
      <c r="H176" s="264" t="s">
        <v>386</v>
      </c>
      <c r="I176" s="264" t="s">
        <v>321</v>
      </c>
      <c r="J176" s="264">
        <v>50</v>
      </c>
      <c r="K176" s="312"/>
    </row>
    <row r="177" s="1" customFormat="1" ht="15" customHeight="1">
      <c r="B177" s="289"/>
      <c r="C177" s="264" t="s">
        <v>102</v>
      </c>
      <c r="D177" s="264"/>
      <c r="E177" s="264"/>
      <c r="F177" s="287" t="s">
        <v>319</v>
      </c>
      <c r="G177" s="264"/>
      <c r="H177" s="264" t="s">
        <v>387</v>
      </c>
      <c r="I177" s="264" t="s">
        <v>388</v>
      </c>
      <c r="J177" s="264"/>
      <c r="K177" s="312"/>
    </row>
    <row r="178" s="1" customFormat="1" ht="15" customHeight="1">
      <c r="B178" s="289"/>
      <c r="C178" s="264" t="s">
        <v>54</v>
      </c>
      <c r="D178" s="264"/>
      <c r="E178" s="264"/>
      <c r="F178" s="287" t="s">
        <v>319</v>
      </c>
      <c r="G178" s="264"/>
      <c r="H178" s="264" t="s">
        <v>389</v>
      </c>
      <c r="I178" s="264" t="s">
        <v>390</v>
      </c>
      <c r="J178" s="264">
        <v>1</v>
      </c>
      <c r="K178" s="312"/>
    </row>
    <row r="179" s="1" customFormat="1" ht="15" customHeight="1">
      <c r="B179" s="289"/>
      <c r="C179" s="264" t="s">
        <v>50</v>
      </c>
      <c r="D179" s="264"/>
      <c r="E179" s="264"/>
      <c r="F179" s="287" t="s">
        <v>319</v>
      </c>
      <c r="G179" s="264"/>
      <c r="H179" s="264" t="s">
        <v>391</v>
      </c>
      <c r="I179" s="264" t="s">
        <v>321</v>
      </c>
      <c r="J179" s="264">
        <v>20</v>
      </c>
      <c r="K179" s="312"/>
    </row>
    <row r="180" s="1" customFormat="1" ht="15" customHeight="1">
      <c r="B180" s="289"/>
      <c r="C180" s="264" t="s">
        <v>51</v>
      </c>
      <c r="D180" s="264"/>
      <c r="E180" s="264"/>
      <c r="F180" s="287" t="s">
        <v>319</v>
      </c>
      <c r="G180" s="264"/>
      <c r="H180" s="264" t="s">
        <v>392</v>
      </c>
      <c r="I180" s="264" t="s">
        <v>321</v>
      </c>
      <c r="J180" s="264">
        <v>255</v>
      </c>
      <c r="K180" s="312"/>
    </row>
    <row r="181" s="1" customFormat="1" ht="15" customHeight="1">
      <c r="B181" s="289"/>
      <c r="C181" s="264" t="s">
        <v>103</v>
      </c>
      <c r="D181" s="264"/>
      <c r="E181" s="264"/>
      <c r="F181" s="287" t="s">
        <v>319</v>
      </c>
      <c r="G181" s="264"/>
      <c r="H181" s="264" t="s">
        <v>283</v>
      </c>
      <c r="I181" s="264" t="s">
        <v>321</v>
      </c>
      <c r="J181" s="264">
        <v>10</v>
      </c>
      <c r="K181" s="312"/>
    </row>
    <row r="182" s="1" customFormat="1" ht="15" customHeight="1">
      <c r="B182" s="289"/>
      <c r="C182" s="264" t="s">
        <v>104</v>
      </c>
      <c r="D182" s="264"/>
      <c r="E182" s="264"/>
      <c r="F182" s="287" t="s">
        <v>319</v>
      </c>
      <c r="G182" s="264"/>
      <c r="H182" s="264" t="s">
        <v>393</v>
      </c>
      <c r="I182" s="264" t="s">
        <v>354</v>
      </c>
      <c r="J182" s="264"/>
      <c r="K182" s="312"/>
    </row>
    <row r="183" s="1" customFormat="1" ht="15" customHeight="1">
      <c r="B183" s="289"/>
      <c r="C183" s="264" t="s">
        <v>394</v>
      </c>
      <c r="D183" s="264"/>
      <c r="E183" s="264"/>
      <c r="F183" s="287" t="s">
        <v>319</v>
      </c>
      <c r="G183" s="264"/>
      <c r="H183" s="264" t="s">
        <v>395</v>
      </c>
      <c r="I183" s="264" t="s">
        <v>354</v>
      </c>
      <c r="J183" s="264"/>
      <c r="K183" s="312"/>
    </row>
    <row r="184" s="1" customFormat="1" ht="15" customHeight="1">
      <c r="B184" s="289"/>
      <c r="C184" s="264" t="s">
        <v>383</v>
      </c>
      <c r="D184" s="264"/>
      <c r="E184" s="264"/>
      <c r="F184" s="287" t="s">
        <v>319</v>
      </c>
      <c r="G184" s="264"/>
      <c r="H184" s="264" t="s">
        <v>396</v>
      </c>
      <c r="I184" s="264" t="s">
        <v>354</v>
      </c>
      <c r="J184" s="264"/>
      <c r="K184" s="312"/>
    </row>
    <row r="185" s="1" customFormat="1" ht="15" customHeight="1">
      <c r="B185" s="289"/>
      <c r="C185" s="264" t="s">
        <v>107</v>
      </c>
      <c r="D185" s="264"/>
      <c r="E185" s="264"/>
      <c r="F185" s="287" t="s">
        <v>325</v>
      </c>
      <c r="G185" s="264"/>
      <c r="H185" s="264" t="s">
        <v>397</v>
      </c>
      <c r="I185" s="264" t="s">
        <v>321</v>
      </c>
      <c r="J185" s="264">
        <v>50</v>
      </c>
      <c r="K185" s="312"/>
    </row>
    <row r="186" s="1" customFormat="1" ht="15" customHeight="1">
      <c r="B186" s="289"/>
      <c r="C186" s="264" t="s">
        <v>398</v>
      </c>
      <c r="D186" s="264"/>
      <c r="E186" s="264"/>
      <c r="F186" s="287" t="s">
        <v>325</v>
      </c>
      <c r="G186" s="264"/>
      <c r="H186" s="264" t="s">
        <v>399</v>
      </c>
      <c r="I186" s="264" t="s">
        <v>400</v>
      </c>
      <c r="J186" s="264"/>
      <c r="K186" s="312"/>
    </row>
    <row r="187" s="1" customFormat="1" ht="15" customHeight="1">
      <c r="B187" s="289"/>
      <c r="C187" s="264" t="s">
        <v>401</v>
      </c>
      <c r="D187" s="264"/>
      <c r="E187" s="264"/>
      <c r="F187" s="287" t="s">
        <v>325</v>
      </c>
      <c r="G187" s="264"/>
      <c r="H187" s="264" t="s">
        <v>402</v>
      </c>
      <c r="I187" s="264" t="s">
        <v>400</v>
      </c>
      <c r="J187" s="264"/>
      <c r="K187" s="312"/>
    </row>
    <row r="188" s="1" customFormat="1" ht="15" customHeight="1">
      <c r="B188" s="289"/>
      <c r="C188" s="264" t="s">
        <v>403</v>
      </c>
      <c r="D188" s="264"/>
      <c r="E188" s="264"/>
      <c r="F188" s="287" t="s">
        <v>325</v>
      </c>
      <c r="G188" s="264"/>
      <c r="H188" s="264" t="s">
        <v>404</v>
      </c>
      <c r="I188" s="264" t="s">
        <v>400</v>
      </c>
      <c r="J188" s="264"/>
      <c r="K188" s="312"/>
    </row>
    <row r="189" s="1" customFormat="1" ht="15" customHeight="1">
      <c r="B189" s="289"/>
      <c r="C189" s="325" t="s">
        <v>405</v>
      </c>
      <c r="D189" s="264"/>
      <c r="E189" s="264"/>
      <c r="F189" s="287" t="s">
        <v>325</v>
      </c>
      <c r="G189" s="264"/>
      <c r="H189" s="264" t="s">
        <v>406</v>
      </c>
      <c r="I189" s="264" t="s">
        <v>407</v>
      </c>
      <c r="J189" s="326" t="s">
        <v>408</v>
      </c>
      <c r="K189" s="312"/>
    </row>
    <row r="190" s="15" customFormat="1" ht="15" customHeight="1">
      <c r="B190" s="327"/>
      <c r="C190" s="328" t="s">
        <v>409</v>
      </c>
      <c r="D190" s="329"/>
      <c r="E190" s="329"/>
      <c r="F190" s="330" t="s">
        <v>325</v>
      </c>
      <c r="G190" s="329"/>
      <c r="H190" s="329" t="s">
        <v>410</v>
      </c>
      <c r="I190" s="329" t="s">
        <v>407</v>
      </c>
      <c r="J190" s="331" t="s">
        <v>408</v>
      </c>
      <c r="K190" s="332"/>
    </row>
    <row r="191" s="1" customFormat="1" ht="15" customHeight="1">
      <c r="B191" s="289"/>
      <c r="C191" s="325" t="s">
        <v>39</v>
      </c>
      <c r="D191" s="264"/>
      <c r="E191" s="264"/>
      <c r="F191" s="287" t="s">
        <v>319</v>
      </c>
      <c r="G191" s="264"/>
      <c r="H191" s="261" t="s">
        <v>411</v>
      </c>
      <c r="I191" s="264" t="s">
        <v>412</v>
      </c>
      <c r="J191" s="264"/>
      <c r="K191" s="312"/>
    </row>
    <row r="192" s="1" customFormat="1" ht="15" customHeight="1">
      <c r="B192" s="289"/>
      <c r="C192" s="325" t="s">
        <v>413</v>
      </c>
      <c r="D192" s="264"/>
      <c r="E192" s="264"/>
      <c r="F192" s="287" t="s">
        <v>319</v>
      </c>
      <c r="G192" s="264"/>
      <c r="H192" s="264" t="s">
        <v>414</v>
      </c>
      <c r="I192" s="264" t="s">
        <v>354</v>
      </c>
      <c r="J192" s="264"/>
      <c r="K192" s="312"/>
    </row>
    <row r="193" s="1" customFormat="1" ht="15" customHeight="1">
      <c r="B193" s="289"/>
      <c r="C193" s="325" t="s">
        <v>415</v>
      </c>
      <c r="D193" s="264"/>
      <c r="E193" s="264"/>
      <c r="F193" s="287" t="s">
        <v>319</v>
      </c>
      <c r="G193" s="264"/>
      <c r="H193" s="264" t="s">
        <v>416</v>
      </c>
      <c r="I193" s="264" t="s">
        <v>354</v>
      </c>
      <c r="J193" s="264"/>
      <c r="K193" s="312"/>
    </row>
    <row r="194" s="1" customFormat="1" ht="15" customHeight="1">
      <c r="B194" s="289"/>
      <c r="C194" s="325" t="s">
        <v>417</v>
      </c>
      <c r="D194" s="264"/>
      <c r="E194" s="264"/>
      <c r="F194" s="287" t="s">
        <v>325</v>
      </c>
      <c r="G194" s="264"/>
      <c r="H194" s="264" t="s">
        <v>418</v>
      </c>
      <c r="I194" s="264" t="s">
        <v>354</v>
      </c>
      <c r="J194" s="264"/>
      <c r="K194" s="312"/>
    </row>
    <row r="195" s="1" customFormat="1" ht="15" customHeight="1">
      <c r="B195" s="318"/>
      <c r="C195" s="333"/>
      <c r="D195" s="298"/>
      <c r="E195" s="298"/>
      <c r="F195" s="298"/>
      <c r="G195" s="298"/>
      <c r="H195" s="298"/>
      <c r="I195" s="298"/>
      <c r="J195" s="298"/>
      <c r="K195" s="319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300"/>
      <c r="C197" s="310"/>
      <c r="D197" s="310"/>
      <c r="E197" s="310"/>
      <c r="F197" s="320"/>
      <c r="G197" s="310"/>
      <c r="H197" s="310"/>
      <c r="I197" s="310"/>
      <c r="J197" s="310"/>
      <c r="K197" s="300"/>
    </row>
    <row r="198" s="1" customFormat="1" ht="18.75" customHeight="1">
      <c r="B198" s="272"/>
      <c r="C198" s="272"/>
      <c r="D198" s="272"/>
      <c r="E198" s="272"/>
      <c r="F198" s="272"/>
      <c r="G198" s="272"/>
      <c r="H198" s="272"/>
      <c r="I198" s="272"/>
      <c r="J198" s="272"/>
      <c r="K198" s="272"/>
    </row>
    <row r="199" s="1" customFormat="1" ht="13.5">
      <c r="B199" s="251"/>
      <c r="C199" s="252"/>
      <c r="D199" s="252"/>
      <c r="E199" s="252"/>
      <c r="F199" s="252"/>
      <c r="G199" s="252"/>
      <c r="H199" s="252"/>
      <c r="I199" s="252"/>
      <c r="J199" s="252"/>
      <c r="K199" s="253"/>
    </row>
    <row r="200" s="1" customFormat="1" ht="21">
      <c r="B200" s="254"/>
      <c r="C200" s="255" t="s">
        <v>419</v>
      </c>
      <c r="D200" s="255"/>
      <c r="E200" s="255"/>
      <c r="F200" s="255"/>
      <c r="G200" s="255"/>
      <c r="H200" s="255"/>
      <c r="I200" s="255"/>
      <c r="J200" s="255"/>
      <c r="K200" s="256"/>
    </row>
    <row r="201" s="1" customFormat="1" ht="25.5" customHeight="1">
      <c r="B201" s="254"/>
      <c r="C201" s="334" t="s">
        <v>420</v>
      </c>
      <c r="D201" s="334"/>
      <c r="E201" s="334"/>
      <c r="F201" s="334" t="s">
        <v>421</v>
      </c>
      <c r="G201" s="335"/>
      <c r="H201" s="334" t="s">
        <v>422</v>
      </c>
      <c r="I201" s="334"/>
      <c r="J201" s="334"/>
      <c r="K201" s="256"/>
    </row>
    <row r="202" s="1" customFormat="1" ht="5.25" customHeight="1">
      <c r="B202" s="289"/>
      <c r="C202" s="284"/>
      <c r="D202" s="284"/>
      <c r="E202" s="284"/>
      <c r="F202" s="284"/>
      <c r="G202" s="310"/>
      <c r="H202" s="284"/>
      <c r="I202" s="284"/>
      <c r="J202" s="284"/>
      <c r="K202" s="312"/>
    </row>
    <row r="203" s="1" customFormat="1" ht="15" customHeight="1">
      <c r="B203" s="289"/>
      <c r="C203" s="264" t="s">
        <v>412</v>
      </c>
      <c r="D203" s="264"/>
      <c r="E203" s="264"/>
      <c r="F203" s="287" t="s">
        <v>40</v>
      </c>
      <c r="G203" s="264"/>
      <c r="H203" s="264" t="s">
        <v>423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41</v>
      </c>
      <c r="G204" s="264"/>
      <c r="H204" s="264" t="s">
        <v>424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44</v>
      </c>
      <c r="G205" s="264"/>
      <c r="H205" s="264" t="s">
        <v>425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42</v>
      </c>
      <c r="G206" s="264"/>
      <c r="H206" s="264" t="s">
        <v>426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 t="s">
        <v>43</v>
      </c>
      <c r="G207" s="264"/>
      <c r="H207" s="264" t="s">
        <v>427</v>
      </c>
      <c r="I207" s="264"/>
      <c r="J207" s="264"/>
      <c r="K207" s="312"/>
    </row>
    <row r="208" s="1" customFormat="1" ht="15" customHeight="1">
      <c r="B208" s="289"/>
      <c r="C208" s="264"/>
      <c r="D208" s="264"/>
      <c r="E208" s="264"/>
      <c r="F208" s="287"/>
      <c r="G208" s="264"/>
      <c r="H208" s="264"/>
      <c r="I208" s="264"/>
      <c r="J208" s="264"/>
      <c r="K208" s="312"/>
    </row>
    <row r="209" s="1" customFormat="1" ht="15" customHeight="1">
      <c r="B209" s="289"/>
      <c r="C209" s="264" t="s">
        <v>366</v>
      </c>
      <c r="D209" s="264"/>
      <c r="E209" s="264"/>
      <c r="F209" s="287" t="s">
        <v>78</v>
      </c>
      <c r="G209" s="264"/>
      <c r="H209" s="264" t="s">
        <v>428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261</v>
      </c>
      <c r="G210" s="264"/>
      <c r="H210" s="264" t="s">
        <v>262</v>
      </c>
      <c r="I210" s="264"/>
      <c r="J210" s="264"/>
      <c r="K210" s="312"/>
    </row>
    <row r="211" s="1" customFormat="1" ht="15" customHeight="1">
      <c r="B211" s="289"/>
      <c r="C211" s="264"/>
      <c r="D211" s="264"/>
      <c r="E211" s="264"/>
      <c r="F211" s="287" t="s">
        <v>259</v>
      </c>
      <c r="G211" s="264"/>
      <c r="H211" s="264" t="s">
        <v>429</v>
      </c>
      <c r="I211" s="264"/>
      <c r="J211" s="264"/>
      <c r="K211" s="312"/>
    </row>
    <row r="212" s="1" customFormat="1" ht="15" customHeight="1">
      <c r="B212" s="336"/>
      <c r="C212" s="264"/>
      <c r="D212" s="264"/>
      <c r="E212" s="264"/>
      <c r="F212" s="287" t="s">
        <v>263</v>
      </c>
      <c r="G212" s="325"/>
      <c r="H212" s="316" t="s">
        <v>264</v>
      </c>
      <c r="I212" s="316"/>
      <c r="J212" s="316"/>
      <c r="K212" s="337"/>
    </row>
    <row r="213" s="1" customFormat="1" ht="15" customHeight="1">
      <c r="B213" s="336"/>
      <c r="C213" s="264"/>
      <c r="D213" s="264"/>
      <c r="E213" s="264"/>
      <c r="F213" s="287" t="s">
        <v>265</v>
      </c>
      <c r="G213" s="325"/>
      <c r="H213" s="316" t="s">
        <v>430</v>
      </c>
      <c r="I213" s="316"/>
      <c r="J213" s="316"/>
      <c r="K213" s="337"/>
    </row>
    <row r="214" s="1" customFormat="1" ht="15" customHeight="1">
      <c r="B214" s="336"/>
      <c r="C214" s="264"/>
      <c r="D214" s="264"/>
      <c r="E214" s="264"/>
      <c r="F214" s="287"/>
      <c r="G214" s="325"/>
      <c r="H214" s="316"/>
      <c r="I214" s="316"/>
      <c r="J214" s="316"/>
      <c r="K214" s="337"/>
    </row>
    <row r="215" s="1" customFormat="1" ht="15" customHeight="1">
      <c r="B215" s="336"/>
      <c r="C215" s="264" t="s">
        <v>390</v>
      </c>
      <c r="D215" s="264"/>
      <c r="E215" s="264"/>
      <c r="F215" s="287">
        <v>1</v>
      </c>
      <c r="G215" s="325"/>
      <c r="H215" s="316" t="s">
        <v>431</v>
      </c>
      <c r="I215" s="316"/>
      <c r="J215" s="316"/>
      <c r="K215" s="337"/>
    </row>
    <row r="216" s="1" customFormat="1" ht="15" customHeight="1">
      <c r="B216" s="336"/>
      <c r="C216" s="264"/>
      <c r="D216" s="264"/>
      <c r="E216" s="264"/>
      <c r="F216" s="287">
        <v>2</v>
      </c>
      <c r="G216" s="325"/>
      <c r="H216" s="316" t="s">
        <v>432</v>
      </c>
      <c r="I216" s="316"/>
      <c r="J216" s="316"/>
      <c r="K216" s="337"/>
    </row>
    <row r="217" s="1" customFormat="1" ht="15" customHeight="1">
      <c r="B217" s="336"/>
      <c r="C217" s="264"/>
      <c r="D217" s="264"/>
      <c r="E217" s="264"/>
      <c r="F217" s="287">
        <v>3</v>
      </c>
      <c r="G217" s="325"/>
      <c r="H217" s="316" t="s">
        <v>433</v>
      </c>
      <c r="I217" s="316"/>
      <c r="J217" s="316"/>
      <c r="K217" s="337"/>
    </row>
    <row r="218" s="1" customFormat="1" ht="15" customHeight="1">
      <c r="B218" s="336"/>
      <c r="C218" s="264"/>
      <c r="D218" s="264"/>
      <c r="E218" s="264"/>
      <c r="F218" s="287">
        <v>4</v>
      </c>
      <c r="G218" s="325"/>
      <c r="H218" s="316" t="s">
        <v>434</v>
      </c>
      <c r="I218" s="316"/>
      <c r="J218" s="316"/>
      <c r="K218" s="337"/>
    </row>
    <row r="219" s="1" customFormat="1" ht="12.75" customHeight="1">
      <c r="B219" s="338"/>
      <c r="C219" s="339"/>
      <c r="D219" s="339"/>
      <c r="E219" s="339"/>
      <c r="F219" s="339"/>
      <c r="G219" s="339"/>
      <c r="H219" s="339"/>
      <c r="I219" s="339"/>
      <c r="J219" s="339"/>
      <c r="K219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2024-08-12T07:46:45Z</dcterms:created>
  <dcterms:modified xsi:type="dcterms:W3CDTF">2024-08-12T07:46:48Z</dcterms:modified>
</cp:coreProperties>
</file>